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imelineCaches/timelineCache1.xml" ContentType="application/vnd.ms-excel.timelineCache+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2.xml" ContentType="application/vnd.openxmlformats-officedocument.drawing+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24000" windowHeight="13635"/>
  </bookViews>
  <sheets>
    <sheet name="Forecast Input" sheetId="2" r:id="rId1"/>
    <sheet name="Forecast PivotTable" sheetId="5" r:id="rId2"/>
  </sheets>
  <definedNames>
    <definedName name="NativeTimeline_Timeline">#N/A</definedName>
    <definedName name="_xlnm.Print_Titles" localSheetId="0">'Forecast Input'!$7:$7</definedName>
    <definedName name="_xlnm.Print_Titles" localSheetId="1">'Forecast PivotTable'!$30:$31</definedName>
    <definedName name="Slicer_Sales_Agent">#N/A</definedName>
    <definedName name="Slicer_Sales_Category">#N/A</definedName>
    <definedName name="Slicer_Sales_Region">#N/A</definedName>
  </definedNames>
  <calcPr calcId="152511"/>
  <pivotCaches>
    <pivotCache cacheId="0" r:id="rId3"/>
  </pivotCaches>
  <extLst>
    <ext xmlns:x14="http://schemas.microsoft.com/office/spreadsheetml/2009/9/main" uri="{79F54976-1DA5-4618-B147-4CDE4B953A38}">
      <x14:workbookPr/>
    </ext>
    <ext xmlns:x15="http://schemas.microsoft.com/office/spreadsheetml/2010/11/main" uri="{D0CA8CA8-9F24-4464-BF8E-62219DCF47F9}">
      <x15:timelineCacheRefs>
        <x15:timelineCacheRef r:id="rId4"/>
      </x15:timelineCacheRefs>
    </ext>
    <ext xmlns:x15="http://schemas.microsoft.com/office/spreadsheetml/2010/11/main" uri="{46BE6895-7355-4a93-B00E-2C351335B9C9}">
      <x15:slicerCaches xmlns:x14="http://schemas.microsoft.com/office/spreadsheetml/2009/9/main">
        <x14:slicerCache r:id="rId5"/>
        <x14:slicerCache r:id="rId6"/>
        <x14:slicerCache r:id="rId7"/>
      </x15:slicerCaches>
    </ext>
  </extLst>
</workbook>
</file>

<file path=xl/calcChain.xml><?xml version="1.0" encoding="utf-8"?>
<calcChain xmlns="http://schemas.openxmlformats.org/spreadsheetml/2006/main">
  <c r="B2" i="5" l="1"/>
  <c r="L8" i="2" l="1"/>
  <c r="L10" i="2"/>
  <c r="L12" i="2"/>
  <c r="L15" i="2"/>
  <c r="L17" i="2"/>
  <c r="L19" i="2"/>
  <c r="L21" i="2"/>
  <c r="L22" i="2"/>
  <c r="L25" i="2"/>
  <c r="L27" i="2"/>
  <c r="L29" i="2"/>
  <c r="L9" i="2"/>
  <c r="L13" i="2"/>
  <c r="L18" i="2"/>
  <c r="L20" i="2"/>
  <c r="L26" i="2"/>
  <c r="L30" i="2"/>
  <c r="L28" i="2"/>
  <c r="L11" i="2"/>
  <c r="L14" i="2"/>
  <c r="L16" i="2"/>
  <c r="L23" i="2"/>
  <c r="L24" i="2"/>
  <c r="K8" i="2"/>
  <c r="M8" i="2" s="1"/>
  <c r="K10" i="2"/>
  <c r="M10" i="2" s="1"/>
  <c r="K12" i="2"/>
  <c r="M12" i="2" s="1"/>
  <c r="K15" i="2"/>
  <c r="M15" i="2" s="1"/>
  <c r="K17" i="2"/>
  <c r="M17" i="2" s="1"/>
  <c r="K19" i="2"/>
  <c r="M19" i="2" s="1"/>
  <c r="K21" i="2"/>
  <c r="M21" i="2" s="1"/>
  <c r="K22" i="2"/>
  <c r="M22" i="2" s="1"/>
  <c r="K25" i="2"/>
  <c r="M25" i="2" s="1"/>
  <c r="K27" i="2"/>
  <c r="M27" i="2" s="1"/>
  <c r="K29" i="2"/>
  <c r="M29" i="2" s="1"/>
  <c r="K9" i="2"/>
  <c r="M9" i="2" s="1"/>
  <c r="K13" i="2"/>
  <c r="M13" i="2" s="1"/>
  <c r="K18" i="2"/>
  <c r="M18" i="2" s="1"/>
  <c r="K20" i="2"/>
  <c r="M20" i="2" s="1"/>
  <c r="K26" i="2"/>
  <c r="M26" i="2" s="1"/>
  <c r="K30" i="2"/>
  <c r="M30" i="2" s="1"/>
  <c r="K28" i="2"/>
  <c r="M28" i="2" s="1"/>
  <c r="K11" i="2"/>
  <c r="M11" i="2" s="1"/>
  <c r="K14" i="2"/>
  <c r="M14" i="2" s="1"/>
  <c r="K16" i="2"/>
  <c r="M16" i="2" s="1"/>
  <c r="K23" i="2"/>
  <c r="M23" i="2" s="1"/>
  <c r="K24" i="2"/>
  <c r="M24" i="2" s="1"/>
  <c r="F31" i="2"/>
  <c r="L31" i="2" l="1"/>
</calcChain>
</file>

<file path=xl/sharedStrings.xml><?xml version="1.0" encoding="utf-8"?>
<sst xmlns="http://schemas.openxmlformats.org/spreadsheetml/2006/main" count="198" uniqueCount="93">
  <si>
    <t>Detailed Sales Forecast</t>
  </si>
  <si>
    <t>Company Confidential</t>
  </si>
  <si>
    <t>A. Datum Corporation</t>
  </si>
  <si>
    <t xml:space="preserve"> Sales Agent 1</t>
  </si>
  <si>
    <t>US - Northeast</t>
  </si>
  <si>
    <t>Consulting</t>
  </si>
  <si>
    <t>Formal Approval</t>
  </si>
  <si>
    <t>January</t>
  </si>
  <si>
    <t>Adventure Works</t>
  </si>
  <si>
    <t xml:space="preserve"> Sales Agent 2</t>
  </si>
  <si>
    <t>US - Southeast</t>
  </si>
  <si>
    <t>Products</t>
  </si>
  <si>
    <t>Opportunity</t>
  </si>
  <si>
    <t>February</t>
  </si>
  <si>
    <t>Alpine Ski House</t>
  </si>
  <si>
    <t xml:space="preserve"> Sales Agent 3</t>
  </si>
  <si>
    <t>US - North Central</t>
  </si>
  <si>
    <t>Training</t>
  </si>
  <si>
    <t>Identified Need</t>
  </si>
  <si>
    <t>March</t>
  </si>
  <si>
    <t>Baldwin Museum of Science</t>
  </si>
  <si>
    <t xml:space="preserve"> Sales Agent 4</t>
  </si>
  <si>
    <t>US - South Central</t>
  </si>
  <si>
    <t>Mixture</t>
  </si>
  <si>
    <t>Sponsorship</t>
  </si>
  <si>
    <t>April</t>
  </si>
  <si>
    <t>Blue Yonder Airlines</t>
  </si>
  <si>
    <t xml:space="preserve"> Sales Agent 5</t>
  </si>
  <si>
    <t>US - Northwest</t>
  </si>
  <si>
    <t>Prof. Services</t>
  </si>
  <si>
    <t>Budget Validated</t>
  </si>
  <si>
    <t>May</t>
  </si>
  <si>
    <t>City Power &amp; Light</t>
  </si>
  <si>
    <t>US - Southwest</t>
  </si>
  <si>
    <t>Support</t>
  </si>
  <si>
    <t>Needs Analysis</t>
  </si>
  <si>
    <t>June</t>
  </si>
  <si>
    <t>Coho Vineyard</t>
  </si>
  <si>
    <t>Canada - East</t>
  </si>
  <si>
    <t>Solution Proposed</t>
  </si>
  <si>
    <t>July</t>
  </si>
  <si>
    <t>Coho Winery</t>
  </si>
  <si>
    <t>Canada - West</t>
  </si>
  <si>
    <t>Written Proposal</t>
  </si>
  <si>
    <t>August</t>
  </si>
  <si>
    <t>Contoso, Ltd.</t>
  </si>
  <si>
    <t>EMEA - France</t>
  </si>
  <si>
    <t>Verbal Approval</t>
  </si>
  <si>
    <t>October</t>
  </si>
  <si>
    <t>Contoso Pharmaceuticals</t>
  </si>
  <si>
    <t>EMEA - Germany</t>
  </si>
  <si>
    <t>November</t>
  </si>
  <si>
    <t>Consolidated Messenger</t>
  </si>
  <si>
    <t>EMEA - Italy</t>
  </si>
  <si>
    <t>December</t>
  </si>
  <si>
    <t>Fabrikam, Inc.</t>
  </si>
  <si>
    <t>EMEA - Other</t>
  </si>
  <si>
    <t>Fourth Coffee</t>
  </si>
  <si>
    <t>APSA - Asia</t>
  </si>
  <si>
    <t>Graphic Design Institute</t>
  </si>
  <si>
    <t>APSA - Pacific</t>
  </si>
  <si>
    <t>Services</t>
  </si>
  <si>
    <t>Humongous Insurance</t>
  </si>
  <si>
    <t>APSA - Mexico</t>
  </si>
  <si>
    <t>Litware, Inc.</t>
  </si>
  <si>
    <t>APSA - Australia</t>
  </si>
  <si>
    <t>Lucerne Publishing</t>
  </si>
  <si>
    <t>APSA - Other</t>
  </si>
  <si>
    <t>Margie's Travel</t>
  </si>
  <si>
    <t>Northwind Traders</t>
  </si>
  <si>
    <t>Proseware, Inc.</t>
  </si>
  <si>
    <t>School of Fine Art</t>
  </si>
  <si>
    <t>Southridge Video</t>
  </si>
  <si>
    <t>EMEA - UK</t>
  </si>
  <si>
    <t>Tailspin Toys</t>
  </si>
  <si>
    <t>September</t>
  </si>
  <si>
    <t>Total</t>
  </si>
  <si>
    <t>Timeline</t>
  </si>
  <si>
    <t>Year</t>
  </si>
  <si>
    <t>Opportunity Name</t>
  </si>
  <si>
    <t>Sales Agent</t>
  </si>
  <si>
    <t>Sales Region</t>
  </si>
  <si>
    <t>Sales Category</t>
  </si>
  <si>
    <t>Forecast Amount</t>
  </si>
  <si>
    <t>Sales Phase</t>
  </si>
  <si>
    <t>Probability of Sale</t>
  </si>
  <si>
    <t>Forecast Close</t>
  </si>
  <si>
    <t>Weighted Forecast</t>
  </si>
  <si>
    <t>Instructions: Enter values into the white and yellow cells only.</t>
  </si>
  <si>
    <t>Grand Total</t>
  </si>
  <si>
    <t>Forecast</t>
  </si>
  <si>
    <t>Running Total</t>
  </si>
  <si>
    <t>[Company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</si>
</sst>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_);[Red]\(&quot;$&quot;#,##0\)"/>
    <numFmt numFmtId="165" formatCode="&quot;$&quot;#,##0.00"/>
  </numFmts>
  <fonts count="5" x14ac:knownFonts="1">
    <font>
      <sz val="8"/>
      <color theme="1" tint="0.24994659260841701"/>
      <name val="Trebuchet MS"/>
      <family val="2"/>
      <scheme val="minor"/>
    </font>
    <font>
      <b/>
      <sz val="28"/>
      <color theme="1" tint="0.34998626667073579"/>
      <name val="Microsoft Sans Serif"/>
      <family val="2"/>
      <scheme val="major"/>
    </font>
    <font>
      <b/>
      <sz val="14"/>
      <color theme="1" tint="0.24994659260841701"/>
      <name val="Microsoft Sans Serif"/>
      <family val="2"/>
      <scheme val="major"/>
    </font>
    <font>
      <b/>
      <sz val="12"/>
      <color theme="1" tint="0.24994659260841701"/>
      <name val="Microsoft Sans Serif"/>
      <family val="2"/>
      <scheme val="major"/>
    </font>
    <font>
      <sz val="8"/>
      <color theme="1" tint="0.24994659260841701"/>
      <name val="Trebuchet MS"/>
      <family val="2"/>
      <charset val="162"/>
      <scheme val="minor"/>
    </font>
  </fonts>
  <fills count="3">
    <fill>
      <patternFill patternType="none"/>
    </fill>
    <fill>
      <patternFill patternType="gray125"/>
    </fill>
    <fill>
      <patternFill patternType="solid">
        <fgColor theme="0" tint="-0.14996795556505021"/>
        <bgColor indexed="64"/>
      </patternFill>
    </fill>
  </fills>
  <borders count="5">
    <border>
      <left/>
      <right/>
      <top/>
      <bottom/>
      <diagonal/>
    </border>
    <border>
      <left/>
      <right/>
      <top/>
      <bottom style="thick">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right/>
      <top/>
      <bottom style="thin">
        <color theme="1" tint="0.499984740745262"/>
      </bottom>
      <diagonal/>
    </border>
  </borders>
  <cellStyleXfs count="4">
    <xf numFmtId="0" fontId="0" fillId="0" borderId="0"/>
    <xf numFmtId="0" fontId="1" fillId="0" borderId="0" applyNumberFormat="0" applyFill="0" applyBorder="0" applyProtection="0">
      <alignment vertical="top"/>
    </xf>
    <xf numFmtId="0" fontId="2" fillId="0" borderId="0" applyNumberFormat="0" applyFill="0" applyProtection="0"/>
    <xf numFmtId="0" fontId="3" fillId="0" borderId="1" applyNumberFormat="0" applyFill="0" applyProtection="0">
      <alignment vertical="center"/>
    </xf>
  </cellStyleXfs>
  <cellXfs count="26">
    <xf numFmtId="0" fontId="0" fillId="0" borderId="0" xfId="0"/>
    <xf numFmtId="0" fontId="2" fillId="0" borderId="0" xfId="2" applyAlignment="1">
      <alignment vertical="center"/>
    </xf>
    <xf numFmtId="0" fontId="3" fillId="0" borderId="1" xfId="3" applyAlignment="1">
      <alignment vertical="center"/>
    </xf>
    <xf numFmtId="0" fontId="0" fillId="0" borderId="0" xfId="0" applyFont="1"/>
    <xf numFmtId="0" fontId="0" fillId="0" borderId="0" xfId="0" applyNumberFormat="1" applyFont="1" applyAlignment="1"/>
    <xf numFmtId="0" fontId="0" fillId="0" borderId="0" xfId="0" applyNumberFormat="1" applyFont="1" applyAlignment="1">
      <alignment horizontal="center"/>
    </xf>
    <xf numFmtId="0" fontId="0" fillId="0" borderId="0" xfId="0" applyNumberFormat="1" applyFont="1" applyBorder="1" applyAlignment="1"/>
    <xf numFmtId="0" fontId="0" fillId="0" borderId="0" xfId="0" applyNumberFormat="1" applyFont="1" applyBorder="1" applyAlignment="1">
      <alignment horizontal="center"/>
    </xf>
    <xf numFmtId="0" fontId="0" fillId="0" borderId="0" xfId="0" applyFont="1" applyFill="1" applyBorder="1" applyAlignment="1">
      <alignment horizontal="left" vertical="center" wrapText="1"/>
    </xf>
    <xf numFmtId="164" fontId="0" fillId="0" borderId="0" xfId="0" applyNumberFormat="1" applyFont="1" applyFill="1" applyBorder="1" applyAlignment="1">
      <alignment horizontal="left" vertical="center"/>
    </xf>
    <xf numFmtId="0" fontId="1" fillId="0" borderId="0" xfId="1">
      <alignment vertical="top"/>
    </xf>
    <xf numFmtId="0" fontId="0" fillId="0" borderId="0" xfId="0" applyFont="1" applyFill="1" applyBorder="1"/>
    <xf numFmtId="164" fontId="0" fillId="0" borderId="0" xfId="0" applyNumberFormat="1" applyFont="1" applyFill="1" applyBorder="1"/>
    <xf numFmtId="0" fontId="0" fillId="0" borderId="0" xfId="0" applyNumberFormat="1" applyFont="1" applyFill="1" applyBorder="1"/>
    <xf numFmtId="0" fontId="0" fillId="0" borderId="0" xfId="0" applyNumberFormat="1" applyFont="1" applyFill="1" applyBorder="1" applyAlignment="1">
      <alignment horizontal="left" vertical="center"/>
    </xf>
    <xf numFmtId="164" fontId="0" fillId="2" borderId="4" xfId="0" applyNumberFormat="1" applyFont="1" applyFill="1" applyBorder="1" applyAlignment="1">
      <alignment vertical="center"/>
    </xf>
    <xf numFmtId="164" fontId="0" fillId="2" borderId="3" xfId="0" applyNumberFormat="1" applyFont="1" applyFill="1" applyBorder="1" applyAlignment="1">
      <alignment vertical="center"/>
    </xf>
    <xf numFmtId="164" fontId="0" fillId="2" borderId="2" xfId="0" applyNumberFormat="1" applyFont="1" applyFill="1" applyBorder="1" applyAlignment="1">
      <alignment vertical="center"/>
    </xf>
    <xf numFmtId="14" fontId="0" fillId="2" borderId="4" xfId="0" applyNumberFormat="1" applyFont="1" applyFill="1" applyBorder="1" applyAlignment="1">
      <alignment vertical="center"/>
    </xf>
    <xf numFmtId="14" fontId="0" fillId="2" borderId="3" xfId="0" applyNumberFormat="1" applyFont="1" applyFill="1" applyBorder="1" applyAlignment="1">
      <alignment vertical="center"/>
    </xf>
    <xf numFmtId="14" fontId="0" fillId="2" borderId="2" xfId="0" applyNumberFormat="1" applyFont="1" applyFill="1" applyBorder="1" applyAlignment="1">
      <alignment vertical="center"/>
    </xf>
    <xf numFmtId="164" fontId="0" fillId="0" borderId="0" xfId="0" applyNumberFormat="1" applyFont="1" applyFill="1" applyBorder="1" applyAlignment="1">
      <alignment vertical="center"/>
    </xf>
    <xf numFmtId="9" fontId="0" fillId="0" borderId="0" xfId="0" applyNumberFormat="1" applyFont="1" applyFill="1" applyBorder="1" applyAlignment="1">
      <alignment vertical="center"/>
    </xf>
    <xf numFmtId="0" fontId="4" fillId="0" borderId="0" xfId="0" pivotButton="1" applyFont="1"/>
    <xf numFmtId="0" fontId="4" fillId="0" borderId="0" xfId="0" applyFont="1"/>
    <xf numFmtId="165" fontId="4" fillId="0" borderId="0" xfId="0" applyNumberFormat="1" applyFont="1"/>
  </cellXfs>
  <cellStyles count="4">
    <cellStyle name="Heading 1" xfId="1" builtinId="16" customBuiltin="1"/>
    <cellStyle name="Heading 2" xfId="2" builtinId="17" customBuiltin="1"/>
    <cellStyle name="Heading 3" xfId="3" builtinId="18" customBuiltin="1"/>
    <cellStyle name="Normal" xfId="0" builtinId="0" customBuiltin="1"/>
  </cellStyles>
  <dxfs count="19">
    <dxf>
      <numFmt numFmtId="165" formatCode="&quot;$&quot;#,##0.00"/>
    </dxf>
    <dxf>
      <font>
        <name val="Trebuchet MS"/>
        <scheme val="minor"/>
      </font>
    </dxf>
    <dxf>
      <font>
        <b val="0"/>
        <i val="0"/>
        <strike val="0"/>
        <condense val="0"/>
        <extend val="0"/>
        <outline val="0"/>
        <shadow val="0"/>
        <u val="none"/>
        <vertAlign val="baseline"/>
        <sz val="8"/>
        <color theme="1" tint="0.24994659260841701"/>
        <name val="Trebuchet MS"/>
        <scheme val="minor"/>
      </font>
      <numFmt numFmtId="164" formatCode="&quot;$&quot;#,##0_);[Red]\(&quot;$&quot;#,##0\)"/>
      <fill>
        <patternFill patternType="solid">
          <fgColor indexed="64"/>
          <bgColor theme="0" tint="-0.14996795556505021"/>
        </patternFill>
      </fill>
      <alignment horizontal="general" vertical="center" textRotation="0" wrapText="0" indent="0" justifyLastLine="0" shrinkToFit="0" readingOrder="0"/>
      <border diagonalUp="0" diagonalDown="0">
        <left/>
        <right/>
        <top style="thin">
          <color theme="1" tint="0.499984740745262"/>
        </top>
        <bottom style="thin">
          <color theme="1" tint="0.499984740745262"/>
        </bottom>
        <vertical/>
        <horizontal style="thin">
          <color theme="1" tint="0.499984740745262"/>
        </horizontal>
      </border>
    </dxf>
    <dxf>
      <font>
        <b val="0"/>
        <i val="0"/>
        <strike val="0"/>
        <condense val="0"/>
        <extend val="0"/>
        <outline val="0"/>
        <shadow val="0"/>
        <u val="none"/>
        <vertAlign val="baseline"/>
        <sz val="8"/>
        <color theme="1" tint="0.24994659260841701"/>
        <name val="Trebuchet MS"/>
        <scheme val="minor"/>
      </font>
      <numFmt numFmtId="164" formatCode="&quot;$&quot;#,##0_);[Red]\(&quot;$&quot;#,##0\)"/>
      <fill>
        <patternFill patternType="none">
          <fgColor indexed="64"/>
          <bgColor indexed="65"/>
        </patternFill>
      </fill>
      <border diagonalUp="0" diagonalDown="0" outline="0">
        <left/>
        <right/>
        <top/>
        <bottom/>
      </border>
    </dxf>
    <dxf>
      <numFmt numFmtId="164" formatCode="&quot;$&quot;#,##0_);[Red]\(&quot;$&quot;#,##0\)"/>
      <fill>
        <patternFill patternType="solid">
          <fgColor indexed="64"/>
          <bgColor theme="0" tint="-0.14996795556505021"/>
        </patternFill>
      </fill>
      <alignment horizontal="general" vertical="center" textRotation="0" wrapText="0" indent="0" justifyLastLine="0" shrinkToFit="0" readingOrder="0"/>
      <border diagonalUp="0" diagonalDown="0">
        <left/>
        <right/>
        <top style="thin">
          <color theme="1" tint="0.499984740745262"/>
        </top>
        <bottom style="thin">
          <color theme="1" tint="0.499984740745262"/>
        </bottom>
        <vertical/>
        <horizontal style="thin">
          <color theme="1" tint="0.499984740745262"/>
        </horizontal>
      </border>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border diagonalUp="0" diagonalDown="0" outline="0">
        <left/>
        <right/>
        <top/>
        <bottom/>
      </border>
    </dxf>
    <dxf>
      <numFmt numFmtId="166" formatCode="m/d/yyyy"/>
      <fill>
        <patternFill patternType="solid">
          <fgColor indexed="64"/>
          <bgColor theme="0" tint="-0.14996795556505021"/>
        </patternFill>
      </fill>
      <alignment horizontal="general" vertical="center" textRotation="0" wrapText="0" indent="0" justifyLastLine="0" shrinkToFit="0" readingOrder="0"/>
      <border diagonalUp="0" diagonalDown="0">
        <left/>
        <right/>
        <top style="thin">
          <color theme="1" tint="0.499984740745262"/>
        </top>
        <bottom style="thin">
          <color theme="1" tint="0.499984740745262"/>
        </bottom>
        <vertical/>
        <horizontal style="thin">
          <color theme="1" tint="0.499984740745262"/>
        </horizontal>
      </border>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8"/>
        <color theme="1" tint="0.24994659260841701"/>
        <name val="Trebuchet MS"/>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8"/>
        <color theme="1" tint="0.24994659260841701"/>
        <name val="Trebuchet MS"/>
        <scheme val="minor"/>
      </font>
      <numFmt numFmtId="0" formatCode="General"/>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border diagonalUp="0" diagonalDown="0" outline="0">
        <left/>
        <right/>
        <top/>
        <bottom/>
      </border>
    </dxf>
    <dxf>
      <numFmt numFmtId="13" formatCode="0%"/>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8"/>
        <color theme="1" tint="0.24994659260841701"/>
        <name val="Trebuchet MS"/>
        <scheme val="minor"/>
      </font>
      <numFmt numFmtId="164" formatCode="&quot;$&quot;#,##0_);[Red]\(&quot;$&quot;#,##0\)"/>
      <fill>
        <patternFill patternType="none">
          <fgColor indexed="64"/>
          <bgColor indexed="65"/>
        </patternFill>
      </fill>
      <border diagonalUp="0" diagonalDown="0" outline="0">
        <left/>
        <right/>
        <top/>
        <bottom/>
      </border>
    </dxf>
    <dxf>
      <numFmt numFmtId="164" formatCode="&quot;$&quot;#,##0_);[Red]\(&quot;$&quot;#,##0\)"/>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border diagonalUp="0" diagonalDown="0" outline="0">
        <left/>
        <right/>
        <top/>
        <bottom/>
      </border>
    </dxf>
  </dxfs>
  <tableStyles count="0" defaultTableStyle="TableStyleMedium4" defaultPivotStyle="PivotStyleMedium9"/>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1.xml"/><Relationship Id="rId7" Type="http://schemas.microsoft.com/office/2007/relationships/slicerCache" Target="slicerCaches/slicerCache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microsoft.com/office/2011/relationships/timelineCache" Target="timelineCaches/timelineCache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150" baseline="0">
                <a:solidFill>
                  <a:schemeClr val="tx1">
                    <a:lumMod val="50000"/>
                    <a:lumOff val="50000"/>
                  </a:schemeClr>
                </a:solidFill>
                <a:latin typeface="+mn-lt"/>
                <a:ea typeface="+mn-ea"/>
                <a:cs typeface="+mn-cs"/>
              </a:defRPr>
            </a:pPr>
            <a:r>
              <a:rPr lang="en-US" sz="1200"/>
              <a:t>Weighted Forecast vs. Running Total</a:t>
            </a:r>
          </a:p>
        </c:rich>
      </c:tx>
      <c:overlay val="0"/>
      <c:spPr>
        <a:noFill/>
        <a:ln>
          <a:noFill/>
        </a:ln>
        <a:effectLst/>
      </c:spPr>
      <c:txPr>
        <a:bodyPr rot="0" spcFirstLastPara="1" vertOverflow="ellipsis" vert="horz" wrap="square" anchor="ctr" anchorCtr="1"/>
        <a:lstStyle/>
        <a:p>
          <a:pPr>
            <a:defRPr sz="1200" b="1" i="0" u="none" strike="noStrike" kern="1200" cap="all" spc="150" baseline="0">
              <a:solidFill>
                <a:schemeClr val="tx1">
                  <a:lumMod val="50000"/>
                  <a:lumOff val="50000"/>
                </a:schemeClr>
              </a:solidFill>
              <a:latin typeface="+mn-lt"/>
              <a:ea typeface="+mn-ea"/>
              <a:cs typeface="+mn-cs"/>
            </a:defRPr>
          </a:pPr>
          <a:endParaRPr lang="tr-TR"/>
        </a:p>
      </c:txPr>
    </c:title>
    <c:autoTitleDeleted val="0"/>
    <c:plotArea>
      <c:layout/>
      <c:lineChart>
        <c:grouping val="standard"/>
        <c:varyColors val="0"/>
        <c:ser>
          <c:idx val="0"/>
          <c:order val="0"/>
          <c:tx>
            <c:strRef>
              <c:f>'Forecast Input'!$L$7</c:f>
              <c:strCache>
                <c:ptCount val="1"/>
                <c:pt idx="0">
                  <c:v>Weighted Forecast</c:v>
                </c:pt>
              </c:strCache>
            </c:strRef>
          </c:tx>
          <c:spPr>
            <a:ln w="38100" cap="flat" cmpd="dbl" algn="ctr">
              <a:solidFill>
                <a:schemeClr val="accent1"/>
              </a:solidFill>
              <a:miter lim="800000"/>
            </a:ln>
            <a:effectLst/>
          </c:spPr>
          <c:marker>
            <c:symbol val="none"/>
          </c:marker>
          <c:val>
            <c:numRef>
              <c:f>'Forecast Input'!$L$8:$L$30</c:f>
              <c:numCache>
                <c:formatCode>"$"#,##0_);[Red]\("$"#,##0\)</c:formatCode>
                <c:ptCount val="23"/>
                <c:pt idx="0">
                  <c:v>135000</c:v>
                </c:pt>
                <c:pt idx="1">
                  <c:v>16600</c:v>
                </c:pt>
                <c:pt idx="2">
                  <c:v>14520</c:v>
                </c:pt>
                <c:pt idx="3">
                  <c:v>145800</c:v>
                </c:pt>
                <c:pt idx="4">
                  <c:v>32500</c:v>
                </c:pt>
                <c:pt idx="5">
                  <c:v>54000</c:v>
                </c:pt>
                <c:pt idx="6">
                  <c:v>157000</c:v>
                </c:pt>
                <c:pt idx="7">
                  <c:v>44250</c:v>
                </c:pt>
                <c:pt idx="8">
                  <c:v>69200</c:v>
                </c:pt>
                <c:pt idx="9">
                  <c:v>59200</c:v>
                </c:pt>
                <c:pt idx="10">
                  <c:v>84000</c:v>
                </c:pt>
                <c:pt idx="11">
                  <c:v>87500</c:v>
                </c:pt>
                <c:pt idx="12">
                  <c:v>46500</c:v>
                </c:pt>
                <c:pt idx="13">
                  <c:v>89400</c:v>
                </c:pt>
                <c:pt idx="14">
                  <c:v>99400</c:v>
                </c:pt>
                <c:pt idx="15">
                  <c:v>85500</c:v>
                </c:pt>
                <c:pt idx="16">
                  <c:v>100800</c:v>
                </c:pt>
                <c:pt idx="17">
                  <c:v>155250</c:v>
                </c:pt>
                <c:pt idx="18">
                  <c:v>86600</c:v>
                </c:pt>
                <c:pt idx="19">
                  <c:v>32700</c:v>
                </c:pt>
                <c:pt idx="20">
                  <c:v>109725</c:v>
                </c:pt>
                <c:pt idx="21">
                  <c:v>155500</c:v>
                </c:pt>
                <c:pt idx="22">
                  <c:v>87900</c:v>
                </c:pt>
              </c:numCache>
            </c:numRef>
          </c:val>
          <c:smooth val="0"/>
        </c:ser>
        <c:ser>
          <c:idx val="1"/>
          <c:order val="1"/>
          <c:tx>
            <c:strRef>
              <c:f>'Forecast Input'!$M$7</c:f>
              <c:strCache>
                <c:ptCount val="1"/>
                <c:pt idx="0">
                  <c:v>Running Total</c:v>
                </c:pt>
              </c:strCache>
            </c:strRef>
          </c:tx>
          <c:spPr>
            <a:ln w="38100" cap="flat" cmpd="dbl" algn="ctr">
              <a:solidFill>
                <a:schemeClr val="accent2"/>
              </a:solidFill>
              <a:miter lim="800000"/>
            </a:ln>
            <a:effectLst/>
          </c:spPr>
          <c:marker>
            <c:symbol val="none"/>
          </c:marker>
          <c:val>
            <c:numRef>
              <c:f>'Forecast Input'!$M$8:$M$30</c:f>
              <c:numCache>
                <c:formatCode>"$"#,##0_);[Red]\("$"#,##0\)</c:formatCode>
                <c:ptCount val="23"/>
                <c:pt idx="0">
                  <c:v>151600</c:v>
                </c:pt>
                <c:pt idx="1">
                  <c:v>151600</c:v>
                </c:pt>
                <c:pt idx="2">
                  <c:v>311920</c:v>
                </c:pt>
                <c:pt idx="3">
                  <c:v>311920</c:v>
                </c:pt>
                <c:pt idx="4">
                  <c:v>555420</c:v>
                </c:pt>
                <c:pt idx="5">
                  <c:v>555420</c:v>
                </c:pt>
                <c:pt idx="6">
                  <c:v>555420</c:v>
                </c:pt>
                <c:pt idx="7">
                  <c:v>668870</c:v>
                </c:pt>
                <c:pt idx="8">
                  <c:v>668870</c:v>
                </c:pt>
                <c:pt idx="9">
                  <c:v>812070</c:v>
                </c:pt>
                <c:pt idx="10">
                  <c:v>812070</c:v>
                </c:pt>
                <c:pt idx="11">
                  <c:v>946070</c:v>
                </c:pt>
                <c:pt idx="12">
                  <c:v>946070</c:v>
                </c:pt>
                <c:pt idx="13">
                  <c:v>1035470</c:v>
                </c:pt>
                <c:pt idx="14">
                  <c:v>1220370</c:v>
                </c:pt>
                <c:pt idx="15">
                  <c:v>1220370</c:v>
                </c:pt>
                <c:pt idx="16">
                  <c:v>1321170</c:v>
                </c:pt>
                <c:pt idx="17">
                  <c:v>1563020</c:v>
                </c:pt>
                <c:pt idx="18">
                  <c:v>1563020</c:v>
                </c:pt>
                <c:pt idx="19">
                  <c:v>1705445</c:v>
                </c:pt>
                <c:pt idx="20">
                  <c:v>1705445</c:v>
                </c:pt>
                <c:pt idx="21">
                  <c:v>1948845</c:v>
                </c:pt>
                <c:pt idx="22">
                  <c:v>1948845</c:v>
                </c:pt>
              </c:numCache>
            </c:numRef>
          </c:val>
          <c:smooth val="0"/>
        </c:ser>
        <c:dLbls>
          <c:showLegendKey val="0"/>
          <c:showVal val="0"/>
          <c:showCatName val="0"/>
          <c:showSerName val="0"/>
          <c:showPercent val="0"/>
          <c:showBubbleSize val="0"/>
        </c:dLbls>
        <c:smooth val="0"/>
        <c:axId val="742990800"/>
        <c:axId val="742990016"/>
      </c:lineChart>
      <c:catAx>
        <c:axId val="742990800"/>
        <c:scaling>
          <c:orientation val="minMax"/>
        </c:scaling>
        <c:delete val="0"/>
        <c:axPos val="b"/>
        <c:majorGridlines>
          <c:spPr>
            <a:ln w="9525" cap="flat" cmpd="sng" algn="ctr">
              <a:solidFill>
                <a:schemeClr val="tx1">
                  <a:lumMod val="15000"/>
                  <a:lumOff val="85000"/>
                  <a:alpha val="32000"/>
                </a:schemeClr>
              </a:solidFill>
              <a:round/>
            </a:ln>
            <a:effectLst/>
          </c:spPr>
        </c:majorGridlines>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742990016"/>
        <c:crosses val="autoZero"/>
        <c:auto val="1"/>
        <c:lblAlgn val="ctr"/>
        <c:lblOffset val="100"/>
        <c:noMultiLvlLbl val="0"/>
      </c:catAx>
      <c:valAx>
        <c:axId val="742990016"/>
        <c:scaling>
          <c:orientation val="minMax"/>
        </c:scaling>
        <c:delete val="0"/>
        <c:axPos val="l"/>
        <c:majorGridlines>
          <c:spPr>
            <a:ln w="9525" cap="flat" cmpd="sng" algn="ctr">
              <a:solidFill>
                <a:schemeClr val="tx1">
                  <a:lumMod val="15000"/>
                  <a:lumOff val="85000"/>
                  <a:alpha val="32000"/>
                </a:schemeClr>
              </a:solidFill>
              <a:round/>
            </a:ln>
            <a:effectLst/>
          </c:spPr>
        </c:majorGridlines>
        <c:numFmt formatCode="&quot;$&quot;#,##0_);[Red]\(&quot;$&quot;#,##0\)"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7429908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638175</xdr:colOff>
      <xdr:row>1</xdr:row>
      <xdr:rowOff>0</xdr:rowOff>
    </xdr:from>
    <xdr:to>
      <xdr:col>12</xdr:col>
      <xdr:colOff>895350</xdr:colOff>
      <xdr:row>2</xdr:row>
      <xdr:rowOff>191117</xdr:rowOff>
    </xdr:to>
    <xdr:pic>
      <xdr:nvPicPr>
        <xdr:cNvPr id="18" name="Picture 17" titl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3525" y="123825"/>
          <a:ext cx="1133475" cy="619742"/>
        </a:xfrm>
        <a:prstGeom prst="rect">
          <a:avLst/>
        </a:prstGeom>
      </xdr:spPr>
    </xdr:pic>
    <xdr:clientData/>
  </xdr:twoCellAnchor>
  <xdr:twoCellAnchor editAs="absolute">
    <xdr:from>
      <xdr:col>14</xdr:col>
      <xdr:colOff>0</xdr:colOff>
      <xdr:row>6</xdr:row>
      <xdr:rowOff>0</xdr:rowOff>
    </xdr:from>
    <xdr:to>
      <xdr:col>17</xdr:col>
      <xdr:colOff>228600</xdr:colOff>
      <xdr:row>16</xdr:row>
      <xdr:rowOff>76199</xdr:rowOff>
    </xdr:to>
    <mc:AlternateContent xmlns:mc="http://schemas.openxmlformats.org/markup-compatibility/2006" xmlns:sle15="http://schemas.microsoft.com/office/drawing/2012/slicer">
      <mc:Choice Requires="sle15">
        <xdr:graphicFrame macro="">
          <xdr:nvGraphicFramePr>
            <xdr:cNvPr id="22" name="Sales&#10;Agent" descr="Filter table for Sales Agent's" title="Slicer"/>
            <xdr:cNvGraphicFramePr/>
          </xdr:nvGraphicFramePr>
          <xdr:xfrm>
            <a:off x="0" y="0"/>
            <a:ext cx="0" cy="0"/>
          </xdr:xfrm>
          <a:graphic>
            <a:graphicData uri="http://schemas.microsoft.com/office/drawing/2010/slicer">
              <sle:slicer xmlns:sle="http://schemas.microsoft.com/office/drawing/2010/slicer" name="Sales&#10;Agent"/>
            </a:graphicData>
          </a:graphic>
        </xdr:graphicFrame>
      </mc:Choice>
      <mc:Fallback xmlns="">
        <xdr:sp macro="" textlink="">
          <xdr:nvSpPr>
            <xdr:cNvPr id="0" name=""/>
            <xdr:cNvSpPr>
              <a:spLocks noTextEdit="1"/>
            </xdr:cNvSpPr>
          </xdr:nvSpPr>
          <xdr:spPr>
            <a:xfrm>
              <a:off x="10429875" y="1362075"/>
              <a:ext cx="1828800" cy="19621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can be used in at least Excel 2013.
If the shape was modified in an earlier version of Excel, or if the workbook was saved in Excel 2010 or earlier, the slicer cannot be used.</a:t>
              </a:r>
            </a:p>
          </xdr:txBody>
        </xdr:sp>
      </mc:Fallback>
    </mc:AlternateContent>
    <xdr:clientData fPrintsWithSheet="0"/>
  </xdr:twoCellAnchor>
  <xdr:twoCellAnchor editAs="absolute">
    <xdr:from>
      <xdr:col>14</xdr:col>
      <xdr:colOff>0</xdr:colOff>
      <xdr:row>17</xdr:row>
      <xdr:rowOff>5718</xdr:rowOff>
    </xdr:from>
    <xdr:to>
      <xdr:col>17</xdr:col>
      <xdr:colOff>228600</xdr:colOff>
      <xdr:row>26</xdr:row>
      <xdr:rowOff>86868</xdr:rowOff>
    </xdr:to>
    <mc:AlternateContent xmlns:mc="http://schemas.openxmlformats.org/markup-compatibility/2006" xmlns:sle15="http://schemas.microsoft.com/office/drawing/2012/slicer">
      <mc:Choice Requires="sle15">
        <xdr:graphicFrame macro="">
          <xdr:nvGraphicFramePr>
            <xdr:cNvPr id="23" name="Sales&#10;Region" descr="Filter table for Sales Region's." title="Slicer"/>
            <xdr:cNvGraphicFramePr/>
          </xdr:nvGraphicFramePr>
          <xdr:xfrm>
            <a:off x="0" y="0"/>
            <a:ext cx="0" cy="0"/>
          </xdr:xfrm>
          <a:graphic>
            <a:graphicData uri="http://schemas.microsoft.com/office/drawing/2010/slicer">
              <sle:slicer xmlns:sle="http://schemas.microsoft.com/office/drawing/2010/slicer" name="Sales&#10;Region"/>
            </a:graphicData>
          </a:graphic>
        </xdr:graphicFrame>
      </mc:Choice>
      <mc:Fallback xmlns="">
        <xdr:sp macro="" textlink="">
          <xdr:nvSpPr>
            <xdr:cNvPr id="0" name=""/>
            <xdr:cNvSpPr>
              <a:spLocks noTextEdit="1"/>
            </xdr:cNvSpPr>
          </xdr:nvSpPr>
          <xdr:spPr>
            <a:xfrm>
              <a:off x="10429875" y="3425193"/>
              <a:ext cx="1828800" cy="16242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can be used in at least Excel 2013.
If the shape was modified in an earlier version of Excel, or if the workbook was saved in Excel 2010 or earlier, the slicer cannot be used.</a:t>
              </a:r>
            </a:p>
          </xdr:txBody>
        </xdr:sp>
      </mc:Fallback>
    </mc:AlternateContent>
    <xdr:clientData fPrintsWithSheet="0"/>
  </xdr:twoCellAnchor>
  <xdr:twoCellAnchor editAs="absolute">
    <xdr:from>
      <xdr:col>14</xdr:col>
      <xdr:colOff>0</xdr:colOff>
      <xdr:row>27</xdr:row>
      <xdr:rowOff>28575</xdr:rowOff>
    </xdr:from>
    <xdr:to>
      <xdr:col>17</xdr:col>
      <xdr:colOff>228600</xdr:colOff>
      <xdr:row>36</xdr:row>
      <xdr:rowOff>115253</xdr:rowOff>
    </xdr:to>
    <mc:AlternateContent xmlns:mc="http://schemas.openxmlformats.org/markup-compatibility/2006" xmlns:sle15="http://schemas.microsoft.com/office/drawing/2012/slicer">
      <mc:Choice Requires="sle15">
        <xdr:graphicFrame macro="">
          <xdr:nvGraphicFramePr>
            <xdr:cNvPr id="24" name="Sales&#10;Category" descr="filter table for Sales Categories." title="Slicer"/>
            <xdr:cNvGraphicFramePr/>
          </xdr:nvGraphicFramePr>
          <xdr:xfrm>
            <a:off x="0" y="0"/>
            <a:ext cx="0" cy="0"/>
          </xdr:xfrm>
          <a:graphic>
            <a:graphicData uri="http://schemas.microsoft.com/office/drawing/2010/slicer">
              <sle:slicer xmlns:sle="http://schemas.microsoft.com/office/drawing/2010/slicer" name="Sales&#10;Category"/>
            </a:graphicData>
          </a:graphic>
        </xdr:graphicFrame>
      </mc:Choice>
      <mc:Fallback xmlns="">
        <xdr:sp macro="" textlink="">
          <xdr:nvSpPr>
            <xdr:cNvPr id="0" name=""/>
            <xdr:cNvSpPr>
              <a:spLocks noTextEdit="1"/>
            </xdr:cNvSpPr>
          </xdr:nvSpPr>
          <xdr:spPr>
            <a:xfrm>
              <a:off x="10429875" y="5162550"/>
              <a:ext cx="1828800" cy="16297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can be used in at least Excel 2013.
If the shape was modified in an earlier version of Excel, or if the workbook was saved in Excel 2010 or earlier, the slicer cannot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8</xdr:col>
      <xdr:colOff>447675</xdr:colOff>
      <xdr:row>20</xdr:row>
      <xdr:rowOff>0</xdr:rowOff>
    </xdr:from>
    <xdr:to>
      <xdr:col>11</xdr:col>
      <xdr:colOff>542925</xdr:colOff>
      <xdr:row>27</xdr:row>
      <xdr:rowOff>85725</xdr:rowOff>
    </xdr:to>
    <mc:AlternateContent xmlns:mc="http://schemas.openxmlformats.org/markup-compatibility/2006" xmlns:tsle="http://schemas.microsoft.com/office/drawing/2012/timeslicer">
      <mc:Choice Requires="tsle">
        <xdr:graphicFrame macro="">
          <xdr:nvGraphicFramePr>
            <xdr:cNvPr id="11" name="Timeline 1" descr="Drag this timeline where you want to filter the PivotTable." title="Years timeline"/>
            <xdr:cNvGraphicFramePr/>
          </xdr:nvGraphicFramePr>
          <xdr:xfrm>
            <a:off x="0" y="0"/>
            <a:ext cx="0" cy="0"/>
          </xdr:xfrm>
          <a:graphic>
            <a:graphicData uri="http://schemas.microsoft.com/office/drawing/2012/timeslicer">
              <tsle:timeslicer name="Timeline 1"/>
            </a:graphicData>
          </a:graphic>
        </xdr:graphicFrame>
      </mc:Choice>
      <mc:Fallback xmlns="">
        <xdr:sp macro="" textlink="">
          <xdr:nvSpPr>
            <xdr:cNvPr id="0" name=""/>
            <xdr:cNvSpPr>
              <a:spLocks noTextEdit="1"/>
            </xdr:cNvSpPr>
          </xdr:nvSpPr>
          <xdr:spPr>
            <a:xfrm>
              <a:off x="6029325" y="3752850"/>
              <a:ext cx="2066925" cy="1285875"/>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11</xdr:col>
      <xdr:colOff>590550</xdr:colOff>
      <xdr:row>20</xdr:row>
      <xdr:rowOff>0</xdr:rowOff>
    </xdr:from>
    <xdr:to>
      <xdr:col>15</xdr:col>
      <xdr:colOff>752476</xdr:colOff>
      <xdr:row>27</xdr:row>
      <xdr:rowOff>85725</xdr:rowOff>
    </xdr:to>
    <mc:AlternateContent xmlns:mc="http://schemas.openxmlformats.org/markup-compatibility/2006" xmlns:tsle="http://schemas.microsoft.com/office/drawing/2012/timeslicer">
      <mc:Choice Requires="tsle">
        <xdr:graphicFrame macro="">
          <xdr:nvGraphicFramePr>
            <xdr:cNvPr id="12" name="Timeline 2" descr="Drag this timeline where you want to filter the PivotTable." title="Quarters timeline"/>
            <xdr:cNvGraphicFramePr/>
          </xdr:nvGraphicFramePr>
          <xdr:xfrm>
            <a:off x="0" y="0"/>
            <a:ext cx="0" cy="0"/>
          </xdr:xfrm>
          <a:graphic>
            <a:graphicData uri="http://schemas.microsoft.com/office/drawing/2012/timeslicer">
              <tsle:timeslicer name="Timeline 2"/>
            </a:graphicData>
          </a:graphic>
        </xdr:graphicFrame>
      </mc:Choice>
      <mc:Fallback xmlns="">
        <xdr:sp macro="" textlink="">
          <xdr:nvSpPr>
            <xdr:cNvPr id="0" name=""/>
            <xdr:cNvSpPr>
              <a:spLocks noTextEdit="1"/>
            </xdr:cNvSpPr>
          </xdr:nvSpPr>
          <xdr:spPr>
            <a:xfrm>
              <a:off x="8143875" y="3752850"/>
              <a:ext cx="2790826" cy="1285875"/>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14</xdr:col>
      <xdr:colOff>238125</xdr:colOff>
      <xdr:row>1</xdr:row>
      <xdr:rowOff>1</xdr:rowOff>
    </xdr:from>
    <xdr:to>
      <xdr:col>15</xdr:col>
      <xdr:colOff>714375</xdr:colOff>
      <xdr:row>2</xdr:row>
      <xdr:rowOff>161926</xdr:rowOff>
    </xdr:to>
    <xdr:pic>
      <xdr:nvPicPr>
        <xdr:cNvPr id="13" name="Picture 12" titl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63125" y="123826"/>
          <a:ext cx="1133475" cy="590550"/>
        </a:xfrm>
        <a:prstGeom prst="rect">
          <a:avLst/>
        </a:prstGeom>
      </xdr:spPr>
    </xdr:pic>
    <xdr:clientData/>
  </xdr:twoCellAnchor>
  <xdr:twoCellAnchor editAs="oneCell">
    <xdr:from>
      <xdr:col>1</xdr:col>
      <xdr:colOff>0</xdr:colOff>
      <xdr:row>20</xdr:row>
      <xdr:rowOff>0</xdr:rowOff>
    </xdr:from>
    <xdr:to>
      <xdr:col>8</xdr:col>
      <xdr:colOff>400050</xdr:colOff>
      <xdr:row>27</xdr:row>
      <xdr:rowOff>85725</xdr:rowOff>
    </xdr:to>
    <mc:AlternateContent xmlns:mc="http://schemas.openxmlformats.org/markup-compatibility/2006" xmlns:tsle="http://schemas.microsoft.com/office/drawing/2012/timeslicer">
      <mc:Choice Requires="tsle">
        <xdr:graphicFrame macro="">
          <xdr:nvGraphicFramePr>
            <xdr:cNvPr id="14" name="Timeline" descr="Drag this timeline where you want to filter the PivotTable." title="Months timeline"/>
            <xdr:cNvGraphicFramePr/>
          </xdr:nvGraphicFramePr>
          <xdr:xfrm>
            <a:off x="0" y="0"/>
            <a:ext cx="0" cy="0"/>
          </xdr:xfrm>
          <a:graphic>
            <a:graphicData uri="http://schemas.microsoft.com/office/drawing/2012/timeslicer">
              <tsle:timeslicer name="Timeline"/>
            </a:graphicData>
          </a:graphic>
        </xdr:graphicFrame>
      </mc:Choice>
      <mc:Fallback xmlns="">
        <xdr:sp macro="" textlink="">
          <xdr:nvSpPr>
            <xdr:cNvPr id="0" name=""/>
            <xdr:cNvSpPr>
              <a:spLocks noTextEdit="1"/>
            </xdr:cNvSpPr>
          </xdr:nvSpPr>
          <xdr:spPr>
            <a:xfrm>
              <a:off x="104775" y="3752850"/>
              <a:ext cx="5876925" cy="1285875"/>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1</xdr:col>
      <xdr:colOff>0</xdr:colOff>
      <xdr:row>5</xdr:row>
      <xdr:rowOff>0</xdr:rowOff>
    </xdr:from>
    <xdr:to>
      <xdr:col>16</xdr:col>
      <xdr:colOff>0</xdr:colOff>
      <xdr:row>19</xdr:row>
      <xdr:rowOff>38100</xdr:rowOff>
    </xdr:to>
    <xdr:graphicFrame macro="">
      <xdr:nvGraphicFramePr>
        <xdr:cNvPr id="15" name="Forecast chart" descr="Weighted forecast versus running total chart." title="Forecast 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refreshedDate="41359.737819907408" createdVersion="5" refreshedVersion="5" minRefreshableVersion="3" recordCount="23">
  <cacheSource type="worksheet">
    <worksheetSource name="tblData"/>
  </cacheSource>
  <cacheFields count="12">
    <cacheField name="Opportunity Name" numFmtId="164">
      <sharedItems count="23">
        <s v="A. Datum Corporation"/>
        <s v="Fabrikam, Inc."/>
        <s v="Adventure Works"/>
        <s v="Northwind Traders"/>
        <s v="Alpine Ski House"/>
        <s v="Fourth Coffee"/>
        <s v="Proseware, Inc."/>
        <s v="Baldwin Museum of Science"/>
        <s v="School of Fine Art"/>
        <s v="Blue Yonder Airlines"/>
        <s v="Graphic Design Institute"/>
        <s v="City Power &amp; Light"/>
        <s v="Humongous Insurance"/>
        <s v="Coho Vineyard"/>
        <s v="Coho Winery"/>
        <s v="Southridge Video"/>
        <s v="Tailspin Toys"/>
        <s v="Contoso, Ltd."/>
        <s v="Litware, Inc."/>
        <s v="Contoso Pharmaceuticals"/>
        <s v="Margie's Travel"/>
        <s v="Consolidated Messenger"/>
        <s v="Lucerne Publishing"/>
      </sharedItems>
    </cacheField>
    <cacheField name="Sales Agent" numFmtId="164">
      <sharedItems/>
    </cacheField>
    <cacheField name="Sales Region" numFmtId="164">
      <sharedItems/>
    </cacheField>
    <cacheField name="Sales Category" numFmtId="164">
      <sharedItems/>
    </cacheField>
    <cacheField name="Forecast Amount" numFmtId="164">
      <sharedItems containsSemiMixedTypes="0" containsString="0" containsNumber="1" containsInteger="1" minValue="140000" maxValue="180000"/>
    </cacheField>
    <cacheField name="Sales Phase" numFmtId="164">
      <sharedItems/>
    </cacheField>
    <cacheField name="Probability of Sale" numFmtId="9">
      <sharedItems containsSemiMixedTypes="0" containsString="0" containsNumber="1" minValue="0.1" maxValue="1"/>
    </cacheField>
    <cacheField name="Year" numFmtId="0">
      <sharedItems containsSemiMixedTypes="0" containsString="0" containsNumber="1" containsInteger="1" minValue="2013" maxValue="2013" count="1">
        <n v="2013"/>
      </sharedItems>
    </cacheField>
    <cacheField name="Forecast Close" numFmtId="164">
      <sharedItems count="12">
        <s v="January"/>
        <s v="February"/>
        <s v="March"/>
        <s v="April"/>
        <s v="May"/>
        <s v="June"/>
        <s v="July"/>
        <s v="August"/>
        <s v="September"/>
        <s v="October"/>
        <s v="November"/>
        <s v="December"/>
      </sharedItems>
    </cacheField>
    <cacheField name="Timeline" numFmtId="14">
      <sharedItems containsSemiMixedTypes="0" containsNonDate="0" containsDate="1" containsString="0" minDate="2013-01-01T00:00:00" maxDate="2013-12-02T00:00:00" count="12">
        <d v="2013-01-01T00:00:00"/>
        <d v="2013-02-01T00:00:00"/>
        <d v="2013-03-01T00:00:00"/>
        <d v="2013-04-01T00:00:00"/>
        <d v="2013-05-01T00:00:00"/>
        <d v="2013-06-01T00:00:00"/>
        <d v="2013-07-01T00:00:00"/>
        <d v="2013-08-01T00:00:00"/>
        <d v="2013-09-01T00:00:00"/>
        <d v="2013-10-01T00:00:00"/>
        <d v="2013-11-01T00:00:00"/>
        <d v="2013-12-01T00:00:00"/>
      </sharedItems>
    </cacheField>
    <cacheField name="Weighted Forecast" numFmtId="164">
      <sharedItems containsSemiMixedTypes="0" containsString="0" containsNumber="1" containsInteger="1" minValue="14520" maxValue="157000"/>
    </cacheField>
    <cacheField name="Running Total" numFmtId="164">
      <sharedItems containsSemiMixedTypes="0" containsString="0" containsNumber="1" containsInteger="1" minValue="151600" maxValue="1948845"/>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count="23">
  <r>
    <x v="0"/>
    <s v=" Sales Agent 1"/>
    <s v="US - Northeast"/>
    <s v="Consulting"/>
    <n v="150000"/>
    <s v="Formal Approval"/>
    <n v="0.9"/>
    <x v="0"/>
    <x v="0"/>
    <x v="0"/>
    <n v="135000"/>
    <n v="151600"/>
  </r>
  <r>
    <x v="1"/>
    <s v=" Sales Agent 4"/>
    <s v="EMEA - Other"/>
    <s v="Consulting"/>
    <n v="166000"/>
    <s v="Opportunity"/>
    <n v="0.1"/>
    <x v="0"/>
    <x v="0"/>
    <x v="0"/>
    <n v="16600"/>
    <n v="151600"/>
  </r>
  <r>
    <x v="2"/>
    <s v=" Sales Agent 2"/>
    <s v="US - Southeast"/>
    <s v="Products"/>
    <n v="145200"/>
    <s v="Opportunity"/>
    <n v="0.1"/>
    <x v="0"/>
    <x v="1"/>
    <x v="1"/>
    <n v="14520"/>
    <n v="311920"/>
  </r>
  <r>
    <x v="3"/>
    <s v=" Sales Agent 3"/>
    <s v="US - South Central"/>
    <s v="Prof. Services"/>
    <n v="162000"/>
    <s v="Verbal Approval"/>
    <n v="0.9"/>
    <x v="0"/>
    <x v="1"/>
    <x v="1"/>
    <n v="145800"/>
    <n v="311920"/>
  </r>
  <r>
    <x v="4"/>
    <s v=" Sales Agent 3"/>
    <s v="US - North Central"/>
    <s v="Training"/>
    <n v="162500"/>
    <s v="Identified Need"/>
    <n v="0.2"/>
    <x v="0"/>
    <x v="2"/>
    <x v="2"/>
    <n v="32500"/>
    <n v="555420"/>
  </r>
  <r>
    <x v="5"/>
    <s v=" Sales Agent 3"/>
    <s v="APSA - Asia"/>
    <s v="Training"/>
    <n v="180000"/>
    <s v="Budget Validated"/>
    <n v="0.3"/>
    <x v="0"/>
    <x v="2"/>
    <x v="2"/>
    <n v="54000"/>
    <n v="555420"/>
  </r>
  <r>
    <x v="6"/>
    <s v=" Sales Agent 4"/>
    <s v="Canada - East"/>
    <s v="Mixture"/>
    <n v="157000"/>
    <s v="Formal Approval"/>
    <n v="1"/>
    <x v="0"/>
    <x v="2"/>
    <x v="2"/>
    <n v="157000"/>
    <n v="555420"/>
  </r>
  <r>
    <x v="7"/>
    <s v=" Sales Agent 4"/>
    <s v="US - South Central"/>
    <s v="Mixture"/>
    <n v="147500"/>
    <s v="Sponsorship"/>
    <n v="0.3"/>
    <x v="0"/>
    <x v="3"/>
    <x v="3"/>
    <n v="44250"/>
    <n v="668870"/>
  </r>
  <r>
    <x v="8"/>
    <s v=" Sales Agent 3"/>
    <s v="EMEA - France"/>
    <s v="Services"/>
    <n v="173000"/>
    <s v="Budget Validated"/>
    <n v="0.4"/>
    <x v="0"/>
    <x v="3"/>
    <x v="3"/>
    <n v="69200"/>
    <n v="668870"/>
  </r>
  <r>
    <x v="9"/>
    <s v=" Sales Agent 5"/>
    <s v="US - Northwest"/>
    <s v="Prof. Services"/>
    <n v="148000"/>
    <s v="Budget Validated"/>
    <n v="0.4"/>
    <x v="0"/>
    <x v="4"/>
    <x v="4"/>
    <n v="59200"/>
    <n v="812070"/>
  </r>
  <r>
    <x v="10"/>
    <s v=" Sales Agent 2"/>
    <s v="APSA - Pacific"/>
    <s v="Services"/>
    <n v="140000"/>
    <s v="Solution Proposed"/>
    <n v="0.6"/>
    <x v="0"/>
    <x v="4"/>
    <x v="4"/>
    <n v="84000"/>
    <n v="812070"/>
  </r>
  <r>
    <x v="11"/>
    <s v=" Sales Agent 1"/>
    <s v="US - Southwest"/>
    <s v="Support"/>
    <n v="175000"/>
    <s v="Needs Analysis"/>
    <n v="0.5"/>
    <x v="0"/>
    <x v="5"/>
    <x v="5"/>
    <n v="87500"/>
    <n v="946070"/>
  </r>
  <r>
    <x v="12"/>
    <s v=" Sales Agent 1"/>
    <s v="APSA - Mexico"/>
    <s v="Support"/>
    <n v="155000"/>
    <s v="Sponsorship"/>
    <n v="0.3"/>
    <x v="0"/>
    <x v="5"/>
    <x v="5"/>
    <n v="46500"/>
    <n v="946070"/>
  </r>
  <r>
    <x v="13"/>
    <s v=" Sales Agent 3"/>
    <s v="Canada - East"/>
    <s v="Mixture"/>
    <n v="149000"/>
    <s v="Solution Proposed"/>
    <n v="0.6"/>
    <x v="0"/>
    <x v="6"/>
    <x v="6"/>
    <n v="89400"/>
    <n v="1035470"/>
  </r>
  <r>
    <x v="14"/>
    <s v=" Sales Agent 5"/>
    <s v="Canada - West"/>
    <s v="Training"/>
    <n v="142000"/>
    <s v="Written Proposal"/>
    <n v="0.7"/>
    <x v="0"/>
    <x v="7"/>
    <x v="7"/>
    <n v="99400"/>
    <n v="1220370"/>
  </r>
  <r>
    <x v="15"/>
    <s v=" Sales Agent 5"/>
    <s v="EMEA - UK"/>
    <s v="Mixture"/>
    <n v="171000"/>
    <s v="Needs Analysis"/>
    <n v="0.5"/>
    <x v="0"/>
    <x v="7"/>
    <x v="7"/>
    <n v="85500"/>
    <n v="1220370"/>
  </r>
  <r>
    <x v="16"/>
    <s v=" Sales Agent 1"/>
    <s v="APSA - Australia"/>
    <s v="Products"/>
    <n v="168000"/>
    <s v="Solution Proposed"/>
    <n v="0.6"/>
    <x v="0"/>
    <x v="8"/>
    <x v="8"/>
    <n v="100800"/>
    <n v="1321170"/>
  </r>
  <r>
    <x v="17"/>
    <s v=" Sales Agent 3"/>
    <s v="EMEA - France"/>
    <s v="Mixture"/>
    <n v="172500"/>
    <s v="Verbal Approval"/>
    <n v="0.9"/>
    <x v="0"/>
    <x v="9"/>
    <x v="9"/>
    <n v="155250"/>
    <n v="1563020"/>
  </r>
  <r>
    <x v="18"/>
    <s v=" Sales Agent 2"/>
    <s v="APSA - Australia"/>
    <s v="Prof. Services"/>
    <n v="173200"/>
    <s v="Needs Analysis"/>
    <n v="0.5"/>
    <x v="0"/>
    <x v="9"/>
    <x v="9"/>
    <n v="86600"/>
    <n v="1563020"/>
  </r>
  <r>
    <x v="19"/>
    <s v=" Sales Agent 4"/>
    <s v="EMEA - Germany"/>
    <s v="Products"/>
    <n v="163500"/>
    <s v="Sponsorship"/>
    <n v="0.2"/>
    <x v="0"/>
    <x v="10"/>
    <x v="10"/>
    <n v="32700"/>
    <n v="1705445"/>
  </r>
  <r>
    <x v="20"/>
    <s v=" Sales Agent 4"/>
    <s v="US - Northeast"/>
    <s v="Support"/>
    <n v="156750"/>
    <s v="Written Proposal"/>
    <n v="0.7"/>
    <x v="0"/>
    <x v="10"/>
    <x v="10"/>
    <n v="109725"/>
    <n v="1705445"/>
  </r>
  <r>
    <x v="21"/>
    <s v=" Sales Agent 5"/>
    <s v="EMEA - Italy"/>
    <s v="Products"/>
    <n v="155500"/>
    <s v="Formal Approval"/>
    <n v="1"/>
    <x v="0"/>
    <x v="11"/>
    <x v="11"/>
    <n v="155500"/>
    <n v="1948845"/>
  </r>
  <r>
    <x v="22"/>
    <s v=" Sales Agent 5"/>
    <s v="APSA - Other"/>
    <s v="Services"/>
    <n v="146500"/>
    <s v="Solution Proposed"/>
    <n v="0.6"/>
    <x v="0"/>
    <x v="11"/>
    <x v="11"/>
    <n v="87900"/>
    <n v="194884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tData" cacheId="0" applyNumberFormats="0" applyBorderFormats="0" applyFontFormats="0" applyPatternFormats="0" applyAlignmentFormats="0" applyWidthHeightFormats="1" dataCaption="Values" updatedVersion="5" minRefreshableVersion="5" itemPrintTitles="1" createdVersion="5" indent="0" compact="0" compactData="0" multipleFieldFilters="0">
  <location ref="B30:P55" firstHeaderRow="1" firstDataRow="2" firstDataCol="2"/>
  <pivotFields count="12">
    <pivotField axis="axisRow" compact="0" outline="0" showAll="0" defaultSubtotal="0">
      <items count="23">
        <item x="0"/>
        <item x="2"/>
        <item x="4"/>
        <item x="7"/>
        <item x="9"/>
        <item x="11"/>
        <item x="13"/>
        <item x="14"/>
        <item x="21"/>
        <item x="19"/>
        <item x="17"/>
        <item x="1"/>
        <item x="5"/>
        <item x="10"/>
        <item x="12"/>
        <item x="18"/>
        <item x="22"/>
        <item x="20"/>
        <item x="3"/>
        <item x="6"/>
        <item x="8"/>
        <item x="15"/>
        <item x="16"/>
      </items>
    </pivotField>
    <pivotField compact="0" outline="0" showAll="0"/>
    <pivotField compact="0" outline="0" showAll="0"/>
    <pivotField compact="0" outline="0" showAll="0"/>
    <pivotField compact="0" numFmtId="164" outline="0" showAll="0"/>
    <pivotField compact="0" outline="0" showAll="0"/>
    <pivotField compact="0" numFmtId="9" outline="0" showAll="0"/>
    <pivotField axis="axisRow" compact="0" outline="0" showAll="0">
      <items count="2">
        <item x="0"/>
        <item t="default"/>
      </items>
    </pivotField>
    <pivotField axis="axisCol" compact="0" outline="0" showAll="0">
      <items count="13">
        <item x="0"/>
        <item x="1"/>
        <item x="2"/>
        <item x="3"/>
        <item x="4"/>
        <item x="5"/>
        <item x="6"/>
        <item x="7"/>
        <item x="8"/>
        <item x="9"/>
        <item x="10"/>
        <item x="11"/>
        <item t="default"/>
      </items>
    </pivotField>
    <pivotField compact="0" numFmtId="14" outline="0" showAll="0">
      <items count="13">
        <item x="0"/>
        <item x="1"/>
        <item x="2"/>
        <item x="3"/>
        <item x="4"/>
        <item x="5"/>
        <item x="6"/>
        <item x="7"/>
        <item x="8"/>
        <item x="9"/>
        <item x="10"/>
        <item x="11"/>
        <item t="default"/>
      </items>
    </pivotField>
    <pivotField dataField="1" compact="0" numFmtId="164" outline="0" showAll="0"/>
    <pivotField compact="0" numFmtId="164" outline="0" showAll="0" defaultSubtotal="0"/>
  </pivotFields>
  <rowFields count="2">
    <field x="0"/>
    <field x="7"/>
  </rowFields>
  <rowItems count="24">
    <i>
      <x/>
      <x/>
    </i>
    <i>
      <x v="1"/>
      <x/>
    </i>
    <i>
      <x v="2"/>
      <x/>
    </i>
    <i>
      <x v="3"/>
      <x/>
    </i>
    <i>
      <x v="4"/>
      <x/>
    </i>
    <i>
      <x v="5"/>
      <x/>
    </i>
    <i>
      <x v="6"/>
      <x/>
    </i>
    <i>
      <x v="7"/>
      <x/>
    </i>
    <i>
      <x v="8"/>
      <x/>
    </i>
    <i>
      <x v="9"/>
      <x/>
    </i>
    <i>
      <x v="10"/>
      <x/>
    </i>
    <i>
      <x v="11"/>
      <x/>
    </i>
    <i>
      <x v="12"/>
      <x/>
    </i>
    <i>
      <x v="13"/>
      <x/>
    </i>
    <i>
      <x v="14"/>
      <x/>
    </i>
    <i>
      <x v="15"/>
      <x/>
    </i>
    <i>
      <x v="16"/>
      <x/>
    </i>
    <i>
      <x v="17"/>
      <x/>
    </i>
    <i>
      <x v="18"/>
      <x/>
    </i>
    <i>
      <x v="19"/>
      <x/>
    </i>
    <i>
      <x v="20"/>
      <x/>
    </i>
    <i>
      <x v="21"/>
      <x/>
    </i>
    <i>
      <x v="22"/>
      <x/>
    </i>
    <i t="grand">
      <x/>
    </i>
  </rowItems>
  <colFields count="1">
    <field x="8"/>
  </colFields>
  <colItems count="13">
    <i>
      <x/>
    </i>
    <i>
      <x v="1"/>
    </i>
    <i>
      <x v="2"/>
    </i>
    <i>
      <x v="3"/>
    </i>
    <i>
      <x v="4"/>
    </i>
    <i>
      <x v="5"/>
    </i>
    <i>
      <x v="6"/>
    </i>
    <i>
      <x v="7"/>
    </i>
    <i>
      <x v="8"/>
    </i>
    <i>
      <x v="9"/>
    </i>
    <i>
      <x v="10"/>
    </i>
    <i>
      <x v="11"/>
    </i>
    <i t="grand">
      <x/>
    </i>
  </colItems>
  <dataFields count="1">
    <dataField name="Forecast" fld="10" baseField="7" baseItem="0" numFmtId="165"/>
  </dataFields>
  <formats count="2">
    <format dxfId="1">
      <pivotArea type="all" dataOnly="0" outline="0" fieldPosition="0"/>
    </format>
    <format dxfId="0">
      <pivotArea outline="0" fieldPosition="0">
        <references count="1">
          <reference field="4294967294" count="1">
            <x v="0"/>
          </reference>
        </references>
      </pivotArea>
    </format>
  </formats>
  <pivotTableStyleInfo name="PivotStyleLight9" showRowHeaders="1" showColHeaders="1" showRowStripes="0" showColStripes="0" showLastColumn="1"/>
  <filters count="1">
    <filter fld="9" type="dateBetween" evalOrder="-1" id="10" name="Timeline">
      <autoFilter ref="A1">
        <filterColumn colId="0">
          <customFilters and="1">
            <customFilter operator="greaterThanOrEqual" val="41275"/>
            <customFilter operator="lessThanOrEqual" val="41639"/>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altText="Detailed sales forecast" altTextSummary="PivotTable based on the data from the Forecast Input sheet."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ales_Agent" sourceName="Sales Agent">
  <extLst>
    <x:ext xmlns:x15="http://schemas.microsoft.com/office/spreadsheetml/2010/11/main" uri="{2F2917AC-EB37-4324-AD4E-5DD8C200BD13}">
      <x15:tableSlicerCache tableId="2"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ales_Region" sourceName="Sales Region">
  <extLst>
    <x:ext xmlns:x15="http://schemas.microsoft.com/office/spreadsheetml/2010/11/main" uri="{2F2917AC-EB37-4324-AD4E-5DD8C200BD13}">
      <x15:tableSlicerCache tableId="2"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ales_Category" sourceName="Sales Category">
  <extLst>
    <x:ext xmlns:x15="http://schemas.microsoft.com/office/spreadsheetml/2010/11/main" uri="{2F2917AC-EB37-4324-AD4E-5DD8C200BD13}">
      <x15:tableSlicerCache tableId="2"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ales_x000a_Agent" cache="Slicer_Sales_Agent" caption="Sales Agent" style="SlicerStyleDark1" rowHeight="273050"/>
  <slicer name="Sales_x000a_Region" cache="Slicer_Sales_Region" caption="Sales Region" style="SlicerStyleDark2" rowHeight="273050"/>
  <slicer name="Sales_x000a_Category" cache="Slicer_Sales_Category" caption="Sales Category" style="SlicerStyleDark4" rowHeight="273050"/>
</slicers>
</file>

<file path=xl/tables/table1.xml><?xml version="1.0" encoding="utf-8"?>
<table xmlns="http://schemas.openxmlformats.org/spreadsheetml/2006/main" id="2" name="tblData" displayName="tblData" ref="B7:M31" totalsRowCount="1">
  <autoFilter ref="B7:M30"/>
  <sortState ref="B8:M30">
    <sortCondition ref="I7:I30"/>
  </sortState>
  <tableColumns count="12">
    <tableColumn id="1" name="Opportunity Name" totalsRowLabel="Total" totalsRowDxfId="18"/>
    <tableColumn id="2" name="Sales Agent" totalsRowDxfId="17"/>
    <tableColumn id="3" name="Sales Region" totalsRowDxfId="16"/>
    <tableColumn id="4" name="Sales Category" totalsRowDxfId="15"/>
    <tableColumn id="5" name="Forecast Amount" totalsRowFunction="sum" dataDxfId="14" totalsRowDxfId="13"/>
    <tableColumn id="6" name="Sales Phase" totalsRowDxfId="12"/>
    <tableColumn id="7" name="Probability of Sale" dataDxfId="11" totalsRowDxfId="10"/>
    <tableColumn id="11" name="Year" dataDxfId="9" totalsRowDxfId="8"/>
    <tableColumn id="8" name="Forecast Close" totalsRowDxfId="7"/>
    <tableColumn id="10" name="Timeline" dataDxfId="6" totalsRowDxfId="5">
      <calculatedColumnFormula>DATE(tblData[[#This Row],[Year]],LOOKUP(tblData[[#This Row],[Forecast Close]],{"April",4;"August",8;"December",12;"February",2;"January",1;"July",7;"June",6;"March",3;"May",5;"November",11;"October",10;"September",9}),1)</calculatedColumnFormula>
    </tableColumn>
    <tableColumn id="9" name="Weighted Forecast" totalsRowFunction="sum" dataDxfId="4" totalsRowDxfId="3">
      <calculatedColumnFormula>tblData[[#This Row],[Forecast Amount]]*tblData[[#This Row],[Probability of Sale]]</calculatedColumnFormula>
    </tableColumn>
    <tableColumn id="12" name="Running Total" dataDxfId="2">
      <calculatedColumnFormula>SUMIF(tblData[Timeline],"&lt;="&amp;tblData[[#This Row],[Timeline]],tblData[Weighted Forecast])</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heme/theme1.xml><?xml version="1.0" encoding="utf-8"?>
<a:theme xmlns:a="http://schemas.openxmlformats.org/drawingml/2006/main" name="Office Theme">
  <a:themeElements>
    <a:clrScheme name="Detailed sales forecast">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Detailed sales forecast">
      <a:majorFont>
        <a:latin typeface="Microsoft Sans Serif"/>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imelineCaches/timelineCache1.xml><?xml version="1.0" encoding="utf-8"?>
<timelineCacheDefinition xmlns="http://schemas.microsoft.com/office/spreadsheetml/2010/11/main" xmlns:x15="http://schemas.microsoft.com/office/spreadsheetml/2010/11/main" name="NativeTimeline_Timeline" sourceName="Timeline">
  <pivotTables>
    <pivotTable tabId="5" name="ptData"/>
  </pivotTables>
  <state minimalRefreshVersion="6" lastRefreshVersion="6" pivotCacheId="3" filterType="dateBetween">
    <selection startDate="2013-01-01T00:00:00" endDate="2013-12-31T00:00:00"/>
    <bounds startDate="2013-01-01T00:00:00" endDate="2014-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Timeline 1" cache="NativeTimeline_Timeline" caption="Timeline" level="0" selectionLevel="0" scrollPosition="2013-01-01T00:00:00" style="TimeSlicerStyleDark4"/>
  <timeline name="Timeline 2" cache="NativeTimeline_Timeline" caption="Timeline" level="1" selectionLevel="0" scrollPosition="2013-01-01T00:00:00" style="TimeSlicerStyleDark6"/>
  <timeline name="Timeline" cache="NativeTimeline_Timeline" caption="Timeline" level="2" selectionLevel="0" scrollPosition="2013-01-01T00:00:00" style="TimeSlicerStyleDark2"/>
</timeline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11/relationships/timeline" Target="../timelines/timelin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autoPageBreaks="0" fitToPage="1"/>
  </sheetPr>
  <dimension ref="B1:M31"/>
  <sheetViews>
    <sheetView showGridLines="0" tabSelected="1" workbookViewId="0"/>
  </sheetViews>
  <sheetFormatPr defaultRowHeight="13.5" x14ac:dyDescent="0.3"/>
  <cols>
    <col min="1" max="1" width="2.1640625" style="3" customWidth="1"/>
    <col min="2" max="2" width="28.1640625" style="3" customWidth="1"/>
    <col min="3" max="3" width="16.1640625" style="3" customWidth="1"/>
    <col min="4" max="4" width="18.33203125" style="3" customWidth="1"/>
    <col min="5" max="5" width="13.1640625" style="3" customWidth="1"/>
    <col min="6" max="6" width="12.83203125" style="3" customWidth="1"/>
    <col min="7" max="7" width="17.1640625" style="3" customWidth="1"/>
    <col min="8" max="8" width="11.1640625" style="3" customWidth="1"/>
    <col min="9" max="9" width="7.33203125" style="3" customWidth="1"/>
    <col min="10" max="10" width="12.33203125" style="3" customWidth="1"/>
    <col min="11" max="11" width="10.1640625" style="3" customWidth="1"/>
    <col min="12" max="12" width="15.33203125" style="3" customWidth="1"/>
    <col min="13" max="13" width="16.33203125" style="3" bestFit="1" customWidth="1"/>
    <col min="14" max="14" width="1.83203125" style="3" customWidth="1"/>
    <col min="15" max="16384" width="9.33203125" style="3"/>
  </cols>
  <sheetData>
    <row r="1" spans="2:13" ht="9.9499999999999993" customHeight="1" x14ac:dyDescent="0.3"/>
    <row r="2" spans="2:13" ht="33.75" x14ac:dyDescent="0.3">
      <c r="B2" s="10" t="s">
        <v>92</v>
      </c>
      <c r="C2" s="10"/>
      <c r="D2" s="10"/>
      <c r="E2" s="10"/>
      <c r="F2" s="10"/>
      <c r="G2" s="10"/>
      <c r="H2" s="10"/>
      <c r="I2" s="10"/>
      <c r="J2" s="10"/>
      <c r="K2" s="10"/>
      <c r="L2" s="10"/>
    </row>
    <row r="3" spans="2:13" ht="18.75" x14ac:dyDescent="0.3">
      <c r="B3" s="1" t="s">
        <v>0</v>
      </c>
      <c r="C3" s="1"/>
      <c r="D3" s="1"/>
      <c r="E3" s="1"/>
      <c r="F3" s="1"/>
      <c r="G3" s="1"/>
      <c r="H3" s="1"/>
      <c r="I3" s="1"/>
      <c r="J3" s="1"/>
      <c r="K3" s="1"/>
      <c r="L3" s="1"/>
    </row>
    <row r="4" spans="2:13" ht="16.5" thickBot="1" x14ac:dyDescent="0.35">
      <c r="B4" s="2" t="s">
        <v>1</v>
      </c>
      <c r="C4" s="2"/>
      <c r="D4" s="2"/>
      <c r="E4" s="2"/>
      <c r="F4" s="2"/>
      <c r="G4" s="2"/>
      <c r="H4" s="2"/>
      <c r="I4" s="2"/>
      <c r="J4" s="2"/>
      <c r="K4" s="2"/>
      <c r="L4" s="2"/>
      <c r="M4" s="2"/>
    </row>
    <row r="5" spans="2:13" ht="15" customHeight="1" thickTop="1" x14ac:dyDescent="0.3">
      <c r="B5" s="4"/>
      <c r="C5" s="5"/>
      <c r="D5" s="5"/>
      <c r="E5" s="5"/>
      <c r="F5" s="5"/>
      <c r="G5" s="5"/>
      <c r="H5" s="5"/>
      <c r="I5" s="5"/>
      <c r="J5" s="4"/>
    </row>
    <row r="6" spans="2:13" ht="13.5" customHeight="1" x14ac:dyDescent="0.3">
      <c r="B6" s="6" t="s">
        <v>88</v>
      </c>
      <c r="C6" s="7"/>
      <c r="D6" s="7"/>
      <c r="E6" s="7"/>
      <c r="F6" s="7"/>
      <c r="G6" s="7"/>
      <c r="H6" s="7"/>
      <c r="I6" s="7"/>
      <c r="J6" s="6"/>
    </row>
    <row r="7" spans="2:13" ht="27" x14ac:dyDescent="0.3">
      <c r="B7" s="8" t="s">
        <v>79</v>
      </c>
      <c r="C7" s="8" t="s">
        <v>80</v>
      </c>
      <c r="D7" s="8" t="s">
        <v>81</v>
      </c>
      <c r="E7" s="8" t="s">
        <v>82</v>
      </c>
      <c r="F7" s="8" t="s">
        <v>83</v>
      </c>
      <c r="G7" s="8" t="s">
        <v>84</v>
      </c>
      <c r="H7" s="8" t="s">
        <v>85</v>
      </c>
      <c r="I7" s="8" t="s">
        <v>78</v>
      </c>
      <c r="J7" s="8" t="s">
        <v>86</v>
      </c>
      <c r="K7" s="8" t="s">
        <v>77</v>
      </c>
      <c r="L7" s="8" t="s">
        <v>87</v>
      </c>
      <c r="M7" s="8" t="s">
        <v>91</v>
      </c>
    </row>
    <row r="8" spans="2:13" x14ac:dyDescent="0.3">
      <c r="B8" s="9" t="s">
        <v>2</v>
      </c>
      <c r="C8" s="9" t="s">
        <v>3</v>
      </c>
      <c r="D8" s="9" t="s">
        <v>4</v>
      </c>
      <c r="E8" s="9" t="s">
        <v>5</v>
      </c>
      <c r="F8" s="21">
        <v>150000</v>
      </c>
      <c r="G8" s="9" t="s">
        <v>6</v>
      </c>
      <c r="H8" s="22">
        <v>0.9</v>
      </c>
      <c r="I8" s="14">
        <v>2013</v>
      </c>
      <c r="J8" s="9" t="s">
        <v>7</v>
      </c>
      <c r="K8" s="18">
        <f>DATE(tblData[[#This Row],[Year]],LOOKUP(tblData[[#This Row],[Forecast Close]],{"April",4;"August",8;"December",12;"February",2;"January",1;"July",7;"June",6;"March",3;"May",5;"November",11;"October",10;"September",9}),1)</f>
        <v>41275</v>
      </c>
      <c r="L8" s="15">
        <f>tblData[[#This Row],[Forecast Amount]]*tblData[[#This Row],[Probability of Sale]]</f>
        <v>135000</v>
      </c>
      <c r="M8" s="15">
        <f>SUMIF(tblData[Timeline],"&lt;="&amp;tblData[[#This Row],[Timeline]],tblData[Weighted Forecast])</f>
        <v>151600</v>
      </c>
    </row>
    <row r="9" spans="2:13" x14ac:dyDescent="0.3">
      <c r="B9" s="9" t="s">
        <v>55</v>
      </c>
      <c r="C9" s="9" t="s">
        <v>21</v>
      </c>
      <c r="D9" s="9" t="s">
        <v>56</v>
      </c>
      <c r="E9" s="9" t="s">
        <v>5</v>
      </c>
      <c r="F9" s="21">
        <v>166000</v>
      </c>
      <c r="G9" s="9" t="s">
        <v>12</v>
      </c>
      <c r="H9" s="22">
        <v>0.1</v>
      </c>
      <c r="I9" s="14">
        <v>2013</v>
      </c>
      <c r="J9" s="9" t="s">
        <v>7</v>
      </c>
      <c r="K9" s="19">
        <f>DATE(tblData[[#This Row],[Year]],LOOKUP(tblData[[#This Row],[Forecast Close]],{"April",4;"August",8;"December",12;"February",2;"January",1;"July",7;"June",6;"March",3;"May",5;"November",11;"October",10;"September",9}),1)</f>
        <v>41275</v>
      </c>
      <c r="L9" s="16">
        <f>tblData[[#This Row],[Forecast Amount]]*tblData[[#This Row],[Probability of Sale]]</f>
        <v>16600</v>
      </c>
      <c r="M9" s="16">
        <f>SUMIF(tblData[Timeline],"&lt;="&amp;tblData[[#This Row],[Timeline]],tblData[Weighted Forecast])</f>
        <v>151600</v>
      </c>
    </row>
    <row r="10" spans="2:13" x14ac:dyDescent="0.3">
      <c r="B10" s="9" t="s">
        <v>8</v>
      </c>
      <c r="C10" s="9" t="s">
        <v>9</v>
      </c>
      <c r="D10" s="9" t="s">
        <v>10</v>
      </c>
      <c r="E10" s="9" t="s">
        <v>11</v>
      </c>
      <c r="F10" s="21">
        <v>145200</v>
      </c>
      <c r="G10" s="9" t="s">
        <v>12</v>
      </c>
      <c r="H10" s="22">
        <v>0.1</v>
      </c>
      <c r="I10" s="14">
        <v>2013</v>
      </c>
      <c r="J10" s="9" t="s">
        <v>13</v>
      </c>
      <c r="K10" s="19">
        <f>DATE(tblData[[#This Row],[Year]],LOOKUP(tblData[[#This Row],[Forecast Close]],{"April",4;"August",8;"December",12;"February",2;"January",1;"July",7;"June",6;"March",3;"May",5;"November",11;"October",10;"September",9}),1)</f>
        <v>41306</v>
      </c>
      <c r="L10" s="16">
        <f>tblData[[#This Row],[Forecast Amount]]*tblData[[#This Row],[Probability of Sale]]</f>
        <v>14520</v>
      </c>
      <c r="M10" s="16">
        <f>SUMIF(tblData[Timeline],"&lt;="&amp;tblData[[#This Row],[Timeline]],tblData[Weighted Forecast])</f>
        <v>311920</v>
      </c>
    </row>
    <row r="11" spans="2:13" x14ac:dyDescent="0.3">
      <c r="B11" s="9" t="s">
        <v>69</v>
      </c>
      <c r="C11" s="9" t="s">
        <v>15</v>
      </c>
      <c r="D11" s="9" t="s">
        <v>22</v>
      </c>
      <c r="E11" s="9" t="s">
        <v>29</v>
      </c>
      <c r="F11" s="21">
        <v>162000</v>
      </c>
      <c r="G11" s="9" t="s">
        <v>47</v>
      </c>
      <c r="H11" s="22">
        <v>0.9</v>
      </c>
      <c r="I11" s="14">
        <v>2013</v>
      </c>
      <c r="J11" s="9" t="s">
        <v>13</v>
      </c>
      <c r="K11" s="19">
        <f>DATE(tblData[[#This Row],[Year]],LOOKUP(tblData[[#This Row],[Forecast Close]],{"April",4;"August",8;"December",12;"February",2;"January",1;"July",7;"June",6;"March",3;"May",5;"November",11;"October",10;"September",9}),1)</f>
        <v>41306</v>
      </c>
      <c r="L11" s="16">
        <f>tblData[[#This Row],[Forecast Amount]]*tblData[[#This Row],[Probability of Sale]]</f>
        <v>145800</v>
      </c>
      <c r="M11" s="16">
        <f>SUMIF(tblData[Timeline],"&lt;="&amp;tblData[[#This Row],[Timeline]],tblData[Weighted Forecast])</f>
        <v>311920</v>
      </c>
    </row>
    <row r="12" spans="2:13" x14ac:dyDescent="0.3">
      <c r="B12" s="9" t="s">
        <v>14</v>
      </c>
      <c r="C12" s="9" t="s">
        <v>15</v>
      </c>
      <c r="D12" s="9" t="s">
        <v>16</v>
      </c>
      <c r="E12" s="9" t="s">
        <v>17</v>
      </c>
      <c r="F12" s="21">
        <v>162500</v>
      </c>
      <c r="G12" s="9" t="s">
        <v>18</v>
      </c>
      <c r="H12" s="22">
        <v>0.2</v>
      </c>
      <c r="I12" s="14">
        <v>2013</v>
      </c>
      <c r="J12" s="9" t="s">
        <v>19</v>
      </c>
      <c r="K12" s="19">
        <f>DATE(tblData[[#This Row],[Year]],LOOKUP(tblData[[#This Row],[Forecast Close]],{"April",4;"August",8;"December",12;"February",2;"January",1;"July",7;"June",6;"March",3;"May",5;"November",11;"October",10;"September",9}),1)</f>
        <v>41334</v>
      </c>
      <c r="L12" s="16">
        <f>tblData[[#This Row],[Forecast Amount]]*tblData[[#This Row],[Probability of Sale]]</f>
        <v>32500</v>
      </c>
      <c r="M12" s="16">
        <f>SUMIF(tblData[Timeline],"&lt;="&amp;tblData[[#This Row],[Timeline]],tblData[Weighted Forecast])</f>
        <v>555420</v>
      </c>
    </row>
    <row r="13" spans="2:13" x14ac:dyDescent="0.3">
      <c r="B13" s="9" t="s">
        <v>57</v>
      </c>
      <c r="C13" s="9" t="s">
        <v>15</v>
      </c>
      <c r="D13" s="9" t="s">
        <v>58</v>
      </c>
      <c r="E13" s="9" t="s">
        <v>17</v>
      </c>
      <c r="F13" s="21">
        <v>180000</v>
      </c>
      <c r="G13" s="9" t="s">
        <v>30</v>
      </c>
      <c r="H13" s="22">
        <v>0.3</v>
      </c>
      <c r="I13" s="14">
        <v>2013</v>
      </c>
      <c r="J13" s="9" t="s">
        <v>19</v>
      </c>
      <c r="K13" s="19">
        <f>DATE(tblData[[#This Row],[Year]],LOOKUP(tblData[[#This Row],[Forecast Close]],{"April",4;"August",8;"December",12;"February",2;"January",1;"July",7;"June",6;"March",3;"May",5;"November",11;"October",10;"September",9}),1)</f>
        <v>41334</v>
      </c>
      <c r="L13" s="16">
        <f>tblData[[#This Row],[Forecast Amount]]*tblData[[#This Row],[Probability of Sale]]</f>
        <v>54000</v>
      </c>
      <c r="M13" s="16">
        <f>SUMIF(tblData[Timeline],"&lt;="&amp;tblData[[#This Row],[Timeline]],tblData[Weighted Forecast])</f>
        <v>555420</v>
      </c>
    </row>
    <row r="14" spans="2:13" x14ac:dyDescent="0.3">
      <c r="B14" s="9" t="s">
        <v>70</v>
      </c>
      <c r="C14" s="9" t="s">
        <v>21</v>
      </c>
      <c r="D14" s="9" t="s">
        <v>38</v>
      </c>
      <c r="E14" s="9" t="s">
        <v>23</v>
      </c>
      <c r="F14" s="21">
        <v>157000</v>
      </c>
      <c r="G14" s="9" t="s">
        <v>6</v>
      </c>
      <c r="H14" s="22">
        <v>1</v>
      </c>
      <c r="I14" s="14">
        <v>2013</v>
      </c>
      <c r="J14" s="9" t="s">
        <v>19</v>
      </c>
      <c r="K14" s="19">
        <f>DATE(tblData[[#This Row],[Year]],LOOKUP(tblData[[#This Row],[Forecast Close]],{"April",4;"August",8;"December",12;"February",2;"January",1;"July",7;"June",6;"March",3;"May",5;"November",11;"October",10;"September",9}),1)</f>
        <v>41334</v>
      </c>
      <c r="L14" s="16">
        <f>tblData[[#This Row],[Forecast Amount]]*tblData[[#This Row],[Probability of Sale]]</f>
        <v>157000</v>
      </c>
      <c r="M14" s="16">
        <f>SUMIF(tblData[Timeline],"&lt;="&amp;tblData[[#This Row],[Timeline]],tblData[Weighted Forecast])</f>
        <v>555420</v>
      </c>
    </row>
    <row r="15" spans="2:13" x14ac:dyDescent="0.3">
      <c r="B15" s="9" t="s">
        <v>20</v>
      </c>
      <c r="C15" s="9" t="s">
        <v>21</v>
      </c>
      <c r="D15" s="9" t="s">
        <v>22</v>
      </c>
      <c r="E15" s="9" t="s">
        <v>23</v>
      </c>
      <c r="F15" s="21">
        <v>147500</v>
      </c>
      <c r="G15" s="9" t="s">
        <v>24</v>
      </c>
      <c r="H15" s="22">
        <v>0.3</v>
      </c>
      <c r="I15" s="14">
        <v>2013</v>
      </c>
      <c r="J15" s="9" t="s">
        <v>25</v>
      </c>
      <c r="K15" s="19">
        <f>DATE(tblData[[#This Row],[Year]],LOOKUP(tblData[[#This Row],[Forecast Close]],{"April",4;"August",8;"December",12;"February",2;"January",1;"July",7;"June",6;"March",3;"May",5;"November",11;"October",10;"September",9}),1)</f>
        <v>41365</v>
      </c>
      <c r="L15" s="16">
        <f>tblData[[#This Row],[Forecast Amount]]*tblData[[#This Row],[Probability of Sale]]</f>
        <v>44250</v>
      </c>
      <c r="M15" s="16">
        <f>SUMIF(tblData[Timeline],"&lt;="&amp;tblData[[#This Row],[Timeline]],tblData[Weighted Forecast])</f>
        <v>668870</v>
      </c>
    </row>
    <row r="16" spans="2:13" x14ac:dyDescent="0.3">
      <c r="B16" s="9" t="s">
        <v>71</v>
      </c>
      <c r="C16" s="9" t="s">
        <v>15</v>
      </c>
      <c r="D16" s="9" t="s">
        <v>46</v>
      </c>
      <c r="E16" s="9" t="s">
        <v>61</v>
      </c>
      <c r="F16" s="21">
        <v>173000</v>
      </c>
      <c r="G16" s="9" t="s">
        <v>30</v>
      </c>
      <c r="H16" s="22">
        <v>0.4</v>
      </c>
      <c r="I16" s="14">
        <v>2013</v>
      </c>
      <c r="J16" s="9" t="s">
        <v>25</v>
      </c>
      <c r="K16" s="19">
        <f>DATE(tblData[[#This Row],[Year]],LOOKUP(tblData[[#This Row],[Forecast Close]],{"April",4;"August",8;"December",12;"February",2;"January",1;"July",7;"June",6;"March",3;"May",5;"November",11;"October",10;"September",9}),1)</f>
        <v>41365</v>
      </c>
      <c r="L16" s="16">
        <f>tblData[[#This Row],[Forecast Amount]]*tblData[[#This Row],[Probability of Sale]]</f>
        <v>69200</v>
      </c>
      <c r="M16" s="16">
        <f>SUMIF(tblData[Timeline],"&lt;="&amp;tblData[[#This Row],[Timeline]],tblData[Weighted Forecast])</f>
        <v>668870</v>
      </c>
    </row>
    <row r="17" spans="2:13" x14ac:dyDescent="0.3">
      <c r="B17" s="9" t="s">
        <v>26</v>
      </c>
      <c r="C17" s="9" t="s">
        <v>27</v>
      </c>
      <c r="D17" s="9" t="s">
        <v>28</v>
      </c>
      <c r="E17" s="9" t="s">
        <v>29</v>
      </c>
      <c r="F17" s="21">
        <v>148000</v>
      </c>
      <c r="G17" s="9" t="s">
        <v>30</v>
      </c>
      <c r="H17" s="22">
        <v>0.4</v>
      </c>
      <c r="I17" s="14">
        <v>2013</v>
      </c>
      <c r="J17" s="9" t="s">
        <v>31</v>
      </c>
      <c r="K17" s="19">
        <f>DATE(tblData[[#This Row],[Year]],LOOKUP(tblData[[#This Row],[Forecast Close]],{"April",4;"August",8;"December",12;"February",2;"January",1;"July",7;"June",6;"March",3;"May",5;"November",11;"October",10;"September",9}),1)</f>
        <v>41395</v>
      </c>
      <c r="L17" s="16">
        <f>tblData[[#This Row],[Forecast Amount]]*tblData[[#This Row],[Probability of Sale]]</f>
        <v>59200</v>
      </c>
      <c r="M17" s="16">
        <f>SUMIF(tblData[Timeline],"&lt;="&amp;tblData[[#This Row],[Timeline]],tblData[Weighted Forecast])</f>
        <v>812070</v>
      </c>
    </row>
    <row r="18" spans="2:13" x14ac:dyDescent="0.3">
      <c r="B18" s="9" t="s">
        <v>59</v>
      </c>
      <c r="C18" s="9" t="s">
        <v>9</v>
      </c>
      <c r="D18" s="9" t="s">
        <v>60</v>
      </c>
      <c r="E18" s="9" t="s">
        <v>61</v>
      </c>
      <c r="F18" s="21">
        <v>140000</v>
      </c>
      <c r="G18" s="9" t="s">
        <v>39</v>
      </c>
      <c r="H18" s="22">
        <v>0.6</v>
      </c>
      <c r="I18" s="14">
        <v>2013</v>
      </c>
      <c r="J18" s="9" t="s">
        <v>31</v>
      </c>
      <c r="K18" s="19">
        <f>DATE(tblData[[#This Row],[Year]],LOOKUP(tblData[[#This Row],[Forecast Close]],{"April",4;"August",8;"December",12;"February",2;"January",1;"July",7;"June",6;"March",3;"May",5;"November",11;"October",10;"September",9}),1)</f>
        <v>41395</v>
      </c>
      <c r="L18" s="16">
        <f>tblData[[#This Row],[Forecast Amount]]*tblData[[#This Row],[Probability of Sale]]</f>
        <v>84000</v>
      </c>
      <c r="M18" s="16">
        <f>SUMIF(tblData[Timeline],"&lt;="&amp;tblData[[#This Row],[Timeline]],tblData[Weighted Forecast])</f>
        <v>812070</v>
      </c>
    </row>
    <row r="19" spans="2:13" x14ac:dyDescent="0.3">
      <c r="B19" s="9" t="s">
        <v>32</v>
      </c>
      <c r="C19" s="9" t="s">
        <v>3</v>
      </c>
      <c r="D19" s="9" t="s">
        <v>33</v>
      </c>
      <c r="E19" s="9" t="s">
        <v>34</v>
      </c>
      <c r="F19" s="21">
        <v>175000</v>
      </c>
      <c r="G19" s="9" t="s">
        <v>35</v>
      </c>
      <c r="H19" s="22">
        <v>0.5</v>
      </c>
      <c r="I19" s="14">
        <v>2013</v>
      </c>
      <c r="J19" s="9" t="s">
        <v>36</v>
      </c>
      <c r="K19" s="19">
        <f>DATE(tblData[[#This Row],[Year]],LOOKUP(tblData[[#This Row],[Forecast Close]],{"April",4;"August",8;"December",12;"February",2;"January",1;"July",7;"June",6;"March",3;"May",5;"November",11;"October",10;"September",9}),1)</f>
        <v>41426</v>
      </c>
      <c r="L19" s="16">
        <f>tblData[[#This Row],[Forecast Amount]]*tblData[[#This Row],[Probability of Sale]]</f>
        <v>87500</v>
      </c>
      <c r="M19" s="16">
        <f>SUMIF(tblData[Timeline],"&lt;="&amp;tblData[[#This Row],[Timeline]],tblData[Weighted Forecast])</f>
        <v>946070</v>
      </c>
    </row>
    <row r="20" spans="2:13" x14ac:dyDescent="0.3">
      <c r="B20" s="9" t="s">
        <v>62</v>
      </c>
      <c r="C20" s="9" t="s">
        <v>3</v>
      </c>
      <c r="D20" s="9" t="s">
        <v>63</v>
      </c>
      <c r="E20" s="9" t="s">
        <v>34</v>
      </c>
      <c r="F20" s="21">
        <v>155000</v>
      </c>
      <c r="G20" s="9" t="s">
        <v>24</v>
      </c>
      <c r="H20" s="22">
        <v>0.3</v>
      </c>
      <c r="I20" s="14">
        <v>2013</v>
      </c>
      <c r="J20" s="9" t="s">
        <v>36</v>
      </c>
      <c r="K20" s="19">
        <f>DATE(tblData[[#This Row],[Year]],LOOKUP(tblData[[#This Row],[Forecast Close]],{"April",4;"August",8;"December",12;"February",2;"January",1;"July",7;"June",6;"March",3;"May",5;"November",11;"October",10;"September",9}),1)</f>
        <v>41426</v>
      </c>
      <c r="L20" s="16">
        <f>tblData[[#This Row],[Forecast Amount]]*tblData[[#This Row],[Probability of Sale]]</f>
        <v>46500</v>
      </c>
      <c r="M20" s="16">
        <f>SUMIF(tblData[Timeline],"&lt;="&amp;tblData[[#This Row],[Timeline]],tblData[Weighted Forecast])</f>
        <v>946070</v>
      </c>
    </row>
    <row r="21" spans="2:13" x14ac:dyDescent="0.3">
      <c r="B21" s="9" t="s">
        <v>37</v>
      </c>
      <c r="C21" s="9" t="s">
        <v>15</v>
      </c>
      <c r="D21" s="9" t="s">
        <v>38</v>
      </c>
      <c r="E21" s="9" t="s">
        <v>23</v>
      </c>
      <c r="F21" s="21">
        <v>149000</v>
      </c>
      <c r="G21" s="9" t="s">
        <v>39</v>
      </c>
      <c r="H21" s="22">
        <v>0.6</v>
      </c>
      <c r="I21" s="14">
        <v>2013</v>
      </c>
      <c r="J21" s="9" t="s">
        <v>40</v>
      </c>
      <c r="K21" s="19">
        <f>DATE(tblData[[#This Row],[Year]],LOOKUP(tblData[[#This Row],[Forecast Close]],{"April",4;"August",8;"December",12;"February",2;"January",1;"July",7;"June",6;"March",3;"May",5;"November",11;"October",10;"September",9}),1)</f>
        <v>41456</v>
      </c>
      <c r="L21" s="16">
        <f>tblData[[#This Row],[Forecast Amount]]*tblData[[#This Row],[Probability of Sale]]</f>
        <v>89400</v>
      </c>
      <c r="M21" s="16">
        <f>SUMIF(tblData[Timeline],"&lt;="&amp;tblData[[#This Row],[Timeline]],tblData[Weighted Forecast])</f>
        <v>1035470</v>
      </c>
    </row>
    <row r="22" spans="2:13" x14ac:dyDescent="0.3">
      <c r="B22" s="9" t="s">
        <v>41</v>
      </c>
      <c r="C22" s="9" t="s">
        <v>27</v>
      </c>
      <c r="D22" s="9" t="s">
        <v>42</v>
      </c>
      <c r="E22" s="9" t="s">
        <v>17</v>
      </c>
      <c r="F22" s="21">
        <v>142000</v>
      </c>
      <c r="G22" s="9" t="s">
        <v>43</v>
      </c>
      <c r="H22" s="22">
        <v>0.7</v>
      </c>
      <c r="I22" s="14">
        <v>2013</v>
      </c>
      <c r="J22" s="9" t="s">
        <v>44</v>
      </c>
      <c r="K22" s="19">
        <f>DATE(tblData[[#This Row],[Year]],LOOKUP(tblData[[#This Row],[Forecast Close]],{"April",4;"August",8;"December",12;"February",2;"January",1;"July",7;"June",6;"March",3;"May",5;"November",11;"October",10;"September",9}),1)</f>
        <v>41487</v>
      </c>
      <c r="L22" s="16">
        <f>tblData[[#This Row],[Forecast Amount]]*tblData[[#This Row],[Probability of Sale]]</f>
        <v>99400</v>
      </c>
      <c r="M22" s="16">
        <f>SUMIF(tblData[Timeline],"&lt;="&amp;tblData[[#This Row],[Timeline]],tblData[Weighted Forecast])</f>
        <v>1220370</v>
      </c>
    </row>
    <row r="23" spans="2:13" x14ac:dyDescent="0.3">
      <c r="B23" s="9" t="s">
        <v>72</v>
      </c>
      <c r="C23" s="9" t="s">
        <v>27</v>
      </c>
      <c r="D23" s="9" t="s">
        <v>73</v>
      </c>
      <c r="E23" s="9" t="s">
        <v>23</v>
      </c>
      <c r="F23" s="21">
        <v>171000</v>
      </c>
      <c r="G23" s="9" t="s">
        <v>35</v>
      </c>
      <c r="H23" s="22">
        <v>0.5</v>
      </c>
      <c r="I23" s="14">
        <v>2013</v>
      </c>
      <c r="J23" s="9" t="s">
        <v>44</v>
      </c>
      <c r="K23" s="19">
        <f>DATE(tblData[[#This Row],[Year]],LOOKUP(tblData[[#This Row],[Forecast Close]],{"April",4;"August",8;"December",12;"February",2;"January",1;"July",7;"June",6;"March",3;"May",5;"November",11;"October",10;"September",9}),1)</f>
        <v>41487</v>
      </c>
      <c r="L23" s="16">
        <f>tblData[[#This Row],[Forecast Amount]]*tblData[[#This Row],[Probability of Sale]]</f>
        <v>85500</v>
      </c>
      <c r="M23" s="16">
        <f>SUMIF(tblData[Timeline],"&lt;="&amp;tblData[[#This Row],[Timeline]],tblData[Weighted Forecast])</f>
        <v>1220370</v>
      </c>
    </row>
    <row r="24" spans="2:13" x14ac:dyDescent="0.3">
      <c r="B24" s="9" t="s">
        <v>74</v>
      </c>
      <c r="C24" s="9" t="s">
        <v>3</v>
      </c>
      <c r="D24" s="9" t="s">
        <v>65</v>
      </c>
      <c r="E24" s="9" t="s">
        <v>11</v>
      </c>
      <c r="F24" s="21">
        <v>168000</v>
      </c>
      <c r="G24" s="9" t="s">
        <v>39</v>
      </c>
      <c r="H24" s="22">
        <v>0.6</v>
      </c>
      <c r="I24" s="14">
        <v>2013</v>
      </c>
      <c r="J24" s="9" t="s">
        <v>75</v>
      </c>
      <c r="K24" s="19">
        <f>DATE(tblData[[#This Row],[Year]],LOOKUP(tblData[[#This Row],[Forecast Close]],{"April",4;"August",8;"December",12;"February",2;"January",1;"July",7;"June",6;"March",3;"May",5;"November",11;"October",10;"September",9}),1)</f>
        <v>41518</v>
      </c>
      <c r="L24" s="16">
        <f>tblData[[#This Row],[Forecast Amount]]*tblData[[#This Row],[Probability of Sale]]</f>
        <v>100800</v>
      </c>
      <c r="M24" s="16">
        <f>SUMIF(tblData[Timeline],"&lt;="&amp;tblData[[#This Row],[Timeline]],tblData[Weighted Forecast])</f>
        <v>1321170</v>
      </c>
    </row>
    <row r="25" spans="2:13" x14ac:dyDescent="0.3">
      <c r="B25" s="9" t="s">
        <v>45</v>
      </c>
      <c r="C25" s="9" t="s">
        <v>15</v>
      </c>
      <c r="D25" s="9" t="s">
        <v>46</v>
      </c>
      <c r="E25" s="9" t="s">
        <v>23</v>
      </c>
      <c r="F25" s="21">
        <v>172500</v>
      </c>
      <c r="G25" s="9" t="s">
        <v>47</v>
      </c>
      <c r="H25" s="22">
        <v>0.9</v>
      </c>
      <c r="I25" s="14">
        <v>2013</v>
      </c>
      <c r="J25" s="9" t="s">
        <v>48</v>
      </c>
      <c r="K25" s="19">
        <f>DATE(tblData[[#This Row],[Year]],LOOKUP(tblData[[#This Row],[Forecast Close]],{"April",4;"August",8;"December",12;"February",2;"January",1;"July",7;"June",6;"March",3;"May",5;"November",11;"October",10;"September",9}),1)</f>
        <v>41548</v>
      </c>
      <c r="L25" s="16">
        <f>tblData[[#This Row],[Forecast Amount]]*tblData[[#This Row],[Probability of Sale]]</f>
        <v>155250</v>
      </c>
      <c r="M25" s="16">
        <f>SUMIF(tblData[Timeline],"&lt;="&amp;tblData[[#This Row],[Timeline]],tblData[Weighted Forecast])</f>
        <v>1563020</v>
      </c>
    </row>
    <row r="26" spans="2:13" x14ac:dyDescent="0.3">
      <c r="B26" s="9" t="s">
        <v>64</v>
      </c>
      <c r="C26" s="9" t="s">
        <v>9</v>
      </c>
      <c r="D26" s="9" t="s">
        <v>65</v>
      </c>
      <c r="E26" s="9" t="s">
        <v>29</v>
      </c>
      <c r="F26" s="21">
        <v>173200</v>
      </c>
      <c r="G26" s="9" t="s">
        <v>35</v>
      </c>
      <c r="H26" s="22">
        <v>0.5</v>
      </c>
      <c r="I26" s="14">
        <v>2013</v>
      </c>
      <c r="J26" s="9" t="s">
        <v>48</v>
      </c>
      <c r="K26" s="19">
        <f>DATE(tblData[[#This Row],[Year]],LOOKUP(tblData[[#This Row],[Forecast Close]],{"April",4;"August",8;"December",12;"February",2;"January",1;"July",7;"June",6;"March",3;"May",5;"November",11;"October",10;"September",9}),1)</f>
        <v>41548</v>
      </c>
      <c r="L26" s="16">
        <f>tblData[[#This Row],[Forecast Amount]]*tblData[[#This Row],[Probability of Sale]]</f>
        <v>86600</v>
      </c>
      <c r="M26" s="16">
        <f>SUMIF(tblData[Timeline],"&lt;="&amp;tblData[[#This Row],[Timeline]],tblData[Weighted Forecast])</f>
        <v>1563020</v>
      </c>
    </row>
    <row r="27" spans="2:13" x14ac:dyDescent="0.3">
      <c r="B27" s="9" t="s">
        <v>49</v>
      </c>
      <c r="C27" s="9" t="s">
        <v>21</v>
      </c>
      <c r="D27" s="9" t="s">
        <v>50</v>
      </c>
      <c r="E27" s="9" t="s">
        <v>11</v>
      </c>
      <c r="F27" s="21">
        <v>163500</v>
      </c>
      <c r="G27" s="9" t="s">
        <v>24</v>
      </c>
      <c r="H27" s="22">
        <v>0.2</v>
      </c>
      <c r="I27" s="14">
        <v>2013</v>
      </c>
      <c r="J27" s="9" t="s">
        <v>51</v>
      </c>
      <c r="K27" s="19">
        <f>DATE(tblData[[#This Row],[Year]],LOOKUP(tblData[[#This Row],[Forecast Close]],{"April",4;"August",8;"December",12;"February",2;"January",1;"July",7;"June",6;"March",3;"May",5;"November",11;"October",10;"September",9}),1)</f>
        <v>41579</v>
      </c>
      <c r="L27" s="16">
        <f>tblData[[#This Row],[Forecast Amount]]*tblData[[#This Row],[Probability of Sale]]</f>
        <v>32700</v>
      </c>
      <c r="M27" s="16">
        <f>SUMIF(tblData[Timeline],"&lt;="&amp;tblData[[#This Row],[Timeline]],tblData[Weighted Forecast])</f>
        <v>1705445</v>
      </c>
    </row>
    <row r="28" spans="2:13" x14ac:dyDescent="0.3">
      <c r="B28" s="9" t="s">
        <v>68</v>
      </c>
      <c r="C28" s="9" t="s">
        <v>21</v>
      </c>
      <c r="D28" s="9" t="s">
        <v>4</v>
      </c>
      <c r="E28" s="9" t="s">
        <v>34</v>
      </c>
      <c r="F28" s="21">
        <v>156750</v>
      </c>
      <c r="G28" s="9" t="s">
        <v>43</v>
      </c>
      <c r="H28" s="22">
        <v>0.7</v>
      </c>
      <c r="I28" s="14">
        <v>2013</v>
      </c>
      <c r="J28" s="9" t="s">
        <v>51</v>
      </c>
      <c r="K28" s="19">
        <f>DATE(tblData[[#This Row],[Year]],LOOKUP(tblData[[#This Row],[Forecast Close]],{"April",4;"August",8;"December",12;"February",2;"January",1;"July",7;"June",6;"March",3;"May",5;"November",11;"October",10;"September",9}),1)</f>
        <v>41579</v>
      </c>
      <c r="L28" s="16">
        <f>tblData[[#This Row],[Forecast Amount]]*tblData[[#This Row],[Probability of Sale]]</f>
        <v>109725</v>
      </c>
      <c r="M28" s="16">
        <f>SUMIF(tblData[Timeline],"&lt;="&amp;tblData[[#This Row],[Timeline]],tblData[Weighted Forecast])</f>
        <v>1705445</v>
      </c>
    </row>
    <row r="29" spans="2:13" x14ac:dyDescent="0.3">
      <c r="B29" s="9" t="s">
        <v>52</v>
      </c>
      <c r="C29" s="9" t="s">
        <v>27</v>
      </c>
      <c r="D29" s="9" t="s">
        <v>53</v>
      </c>
      <c r="E29" s="9" t="s">
        <v>11</v>
      </c>
      <c r="F29" s="21">
        <v>155500</v>
      </c>
      <c r="G29" s="9" t="s">
        <v>6</v>
      </c>
      <c r="H29" s="22">
        <v>1</v>
      </c>
      <c r="I29" s="14">
        <v>2013</v>
      </c>
      <c r="J29" s="9" t="s">
        <v>54</v>
      </c>
      <c r="K29" s="19">
        <f>DATE(tblData[[#This Row],[Year]],LOOKUP(tblData[[#This Row],[Forecast Close]],{"April",4;"August",8;"December",12;"February",2;"January",1;"July",7;"June",6;"March",3;"May",5;"November",11;"October",10;"September",9}),1)</f>
        <v>41609</v>
      </c>
      <c r="L29" s="16">
        <f>tblData[[#This Row],[Forecast Amount]]*tblData[[#This Row],[Probability of Sale]]</f>
        <v>155500</v>
      </c>
      <c r="M29" s="16">
        <f>SUMIF(tblData[Timeline],"&lt;="&amp;tblData[[#This Row],[Timeline]],tblData[Weighted Forecast])</f>
        <v>1948845</v>
      </c>
    </row>
    <row r="30" spans="2:13" x14ac:dyDescent="0.3">
      <c r="B30" s="9" t="s">
        <v>66</v>
      </c>
      <c r="C30" s="9" t="s">
        <v>27</v>
      </c>
      <c r="D30" s="9" t="s">
        <v>67</v>
      </c>
      <c r="E30" s="9" t="s">
        <v>61</v>
      </c>
      <c r="F30" s="21">
        <v>146500</v>
      </c>
      <c r="G30" s="9" t="s">
        <v>39</v>
      </c>
      <c r="H30" s="22">
        <v>0.6</v>
      </c>
      <c r="I30" s="14">
        <v>2013</v>
      </c>
      <c r="J30" s="9" t="s">
        <v>54</v>
      </c>
      <c r="K30" s="20">
        <f>DATE(tblData[[#This Row],[Year]],LOOKUP(tblData[[#This Row],[Forecast Close]],{"April",4;"August",8;"December",12;"February",2;"January",1;"July",7;"June",6;"March",3;"May",5;"November",11;"October",10;"September",9}),1)</f>
        <v>41609</v>
      </c>
      <c r="L30" s="17">
        <f>tblData[[#This Row],[Forecast Amount]]*tblData[[#This Row],[Probability of Sale]]</f>
        <v>87900</v>
      </c>
      <c r="M30" s="17">
        <f>SUMIF(tblData[Timeline],"&lt;="&amp;tblData[[#This Row],[Timeline]],tblData[Weighted Forecast])</f>
        <v>1948845</v>
      </c>
    </row>
    <row r="31" spans="2:13" x14ac:dyDescent="0.3">
      <c r="B31" s="11" t="s">
        <v>76</v>
      </c>
      <c r="C31" s="11"/>
      <c r="D31" s="11"/>
      <c r="E31" s="11"/>
      <c r="F31" s="12">
        <f>SUBTOTAL(109,tblData[Forecast Amount])</f>
        <v>3659150</v>
      </c>
      <c r="G31" s="11"/>
      <c r="H31" s="11"/>
      <c r="I31" s="13"/>
      <c r="J31" s="11"/>
      <c r="K31" s="11"/>
      <c r="L31" s="12">
        <f>SUBTOTAL(109,tblData[Weighted Forecast])</f>
        <v>1948845</v>
      </c>
      <c r="M31"/>
    </row>
  </sheetData>
  <sortState ref="F34:G45">
    <sortCondition ref="F34:F45"/>
  </sortState>
  <printOptions horizontalCentered="1"/>
  <pageMargins left="0.4" right="0.4" top="0.4" bottom="0.4" header="0.3" footer="0.3"/>
  <pageSetup scale="99"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B1:P55"/>
  <sheetViews>
    <sheetView showGridLines="0" workbookViewId="0"/>
  </sheetViews>
  <sheetFormatPr defaultRowHeight="13.5" x14ac:dyDescent="0.3"/>
  <cols>
    <col min="1" max="1" width="1.83203125" style="3" customWidth="1"/>
    <col min="2" max="2" width="26.33203125" style="3" customWidth="1"/>
    <col min="3" max="3" width="7.1640625" style="3" customWidth="1"/>
    <col min="4" max="4" width="16.33203125" style="3" bestFit="1" customWidth="1"/>
    <col min="5" max="15" width="11.5" style="3" bestFit="1" customWidth="1"/>
    <col min="16" max="16" width="13.33203125" style="3" bestFit="1" customWidth="1"/>
    <col min="17" max="16384" width="9.33203125" style="3"/>
  </cols>
  <sheetData>
    <row r="1" spans="2:16" ht="9.9499999999999993" customHeight="1" x14ac:dyDescent="0.3"/>
    <row r="2" spans="2:16" ht="33.75" x14ac:dyDescent="0.3">
      <c r="B2" s="10" t="str">
        <f>'Forecast Input'!B2</f>
        <v>[Company Name]</v>
      </c>
      <c r="C2" s="10"/>
      <c r="D2" s="10"/>
      <c r="E2" s="10"/>
      <c r="F2" s="10"/>
      <c r="G2" s="10"/>
      <c r="H2" s="10"/>
      <c r="I2" s="10"/>
      <c r="J2" s="10"/>
      <c r="K2" s="10"/>
      <c r="L2" s="10"/>
      <c r="M2" s="10"/>
      <c r="N2" s="10"/>
      <c r="O2" s="10"/>
      <c r="P2" s="10"/>
    </row>
    <row r="3" spans="2:16" ht="18.75" x14ac:dyDescent="0.3">
      <c r="B3" s="1" t="s">
        <v>0</v>
      </c>
      <c r="C3" s="1"/>
      <c r="D3" s="1"/>
      <c r="E3" s="1"/>
      <c r="F3" s="1"/>
      <c r="G3" s="1"/>
      <c r="H3" s="1"/>
      <c r="I3" s="1"/>
      <c r="J3" s="1"/>
      <c r="K3" s="1"/>
      <c r="L3" s="1"/>
      <c r="M3" s="1"/>
      <c r="N3" s="1"/>
      <c r="O3" s="1"/>
      <c r="P3" s="1"/>
    </row>
    <row r="4" spans="2:16" ht="16.5" thickBot="1" x14ac:dyDescent="0.35">
      <c r="B4" s="2" t="s">
        <v>1</v>
      </c>
      <c r="C4" s="2"/>
      <c r="D4" s="2"/>
      <c r="E4" s="2"/>
      <c r="F4" s="2"/>
      <c r="G4" s="2"/>
      <c r="H4" s="2"/>
      <c r="I4" s="2"/>
      <c r="J4" s="2"/>
      <c r="K4" s="2"/>
      <c r="L4" s="2"/>
      <c r="M4" s="2"/>
      <c r="N4" s="2"/>
      <c r="O4" s="2"/>
      <c r="P4" s="2"/>
    </row>
    <row r="5" spans="2:16" ht="14.25" thickTop="1" x14ac:dyDescent="0.3"/>
    <row r="30" spans="2:16" x14ac:dyDescent="0.3">
      <c r="B30" s="23" t="s">
        <v>90</v>
      </c>
      <c r="C30" s="24"/>
      <c r="D30" s="23" t="s">
        <v>86</v>
      </c>
      <c r="E30" s="24"/>
      <c r="F30" s="24"/>
      <c r="G30" s="24"/>
      <c r="H30" s="24"/>
      <c r="I30" s="24"/>
      <c r="J30" s="24"/>
      <c r="K30" s="24"/>
      <c r="L30" s="24"/>
      <c r="M30" s="24"/>
      <c r="N30" s="24"/>
      <c r="O30" s="24"/>
      <c r="P30" s="24"/>
    </row>
    <row r="31" spans="2:16" x14ac:dyDescent="0.3">
      <c r="B31" s="23" t="s">
        <v>79</v>
      </c>
      <c r="C31" s="23" t="s">
        <v>78</v>
      </c>
      <c r="D31" s="24" t="s">
        <v>7</v>
      </c>
      <c r="E31" s="24" t="s">
        <v>13</v>
      </c>
      <c r="F31" s="24" t="s">
        <v>19</v>
      </c>
      <c r="G31" s="24" t="s">
        <v>25</v>
      </c>
      <c r="H31" s="24" t="s">
        <v>31</v>
      </c>
      <c r="I31" s="24" t="s">
        <v>36</v>
      </c>
      <c r="J31" s="24" t="s">
        <v>40</v>
      </c>
      <c r="K31" s="24" t="s">
        <v>44</v>
      </c>
      <c r="L31" s="24" t="s">
        <v>75</v>
      </c>
      <c r="M31" s="24" t="s">
        <v>48</v>
      </c>
      <c r="N31" s="24" t="s">
        <v>51</v>
      </c>
      <c r="O31" s="24" t="s">
        <v>54</v>
      </c>
      <c r="P31" s="24" t="s">
        <v>89</v>
      </c>
    </row>
    <row r="32" spans="2:16" x14ac:dyDescent="0.3">
      <c r="B32" s="24" t="s">
        <v>2</v>
      </c>
      <c r="C32" s="24">
        <v>2013</v>
      </c>
      <c r="D32" s="25">
        <v>135000</v>
      </c>
      <c r="E32" s="25"/>
      <c r="F32" s="25"/>
      <c r="G32" s="25"/>
      <c r="H32" s="25"/>
      <c r="I32" s="25"/>
      <c r="J32" s="25"/>
      <c r="K32" s="25"/>
      <c r="L32" s="25"/>
      <c r="M32" s="25"/>
      <c r="N32" s="25"/>
      <c r="O32" s="25"/>
      <c r="P32" s="25">
        <v>135000</v>
      </c>
    </row>
    <row r="33" spans="2:16" x14ac:dyDescent="0.3">
      <c r="B33" s="24" t="s">
        <v>8</v>
      </c>
      <c r="C33" s="24">
        <v>2013</v>
      </c>
      <c r="D33" s="25"/>
      <c r="E33" s="25">
        <v>14520</v>
      </c>
      <c r="F33" s="25"/>
      <c r="G33" s="25"/>
      <c r="H33" s="25"/>
      <c r="I33" s="25"/>
      <c r="J33" s="25"/>
      <c r="K33" s="25"/>
      <c r="L33" s="25"/>
      <c r="M33" s="25"/>
      <c r="N33" s="25"/>
      <c r="O33" s="25"/>
      <c r="P33" s="25">
        <v>14520</v>
      </c>
    </row>
    <row r="34" spans="2:16" x14ac:dyDescent="0.3">
      <c r="B34" s="24" t="s">
        <v>14</v>
      </c>
      <c r="C34" s="24">
        <v>2013</v>
      </c>
      <c r="D34" s="25"/>
      <c r="E34" s="25"/>
      <c r="F34" s="25">
        <v>32500</v>
      </c>
      <c r="G34" s="25"/>
      <c r="H34" s="25"/>
      <c r="I34" s="25"/>
      <c r="J34" s="25"/>
      <c r="K34" s="25"/>
      <c r="L34" s="25"/>
      <c r="M34" s="25"/>
      <c r="N34" s="25"/>
      <c r="O34" s="25"/>
      <c r="P34" s="25">
        <v>32500</v>
      </c>
    </row>
    <row r="35" spans="2:16" x14ac:dyDescent="0.3">
      <c r="B35" s="24" t="s">
        <v>20</v>
      </c>
      <c r="C35" s="24">
        <v>2013</v>
      </c>
      <c r="D35" s="25"/>
      <c r="E35" s="25"/>
      <c r="F35" s="25"/>
      <c r="G35" s="25">
        <v>44250</v>
      </c>
      <c r="H35" s="25"/>
      <c r="I35" s="25"/>
      <c r="J35" s="25"/>
      <c r="K35" s="25"/>
      <c r="L35" s="25"/>
      <c r="M35" s="25"/>
      <c r="N35" s="25"/>
      <c r="O35" s="25"/>
      <c r="P35" s="25">
        <v>44250</v>
      </c>
    </row>
    <row r="36" spans="2:16" x14ac:dyDescent="0.3">
      <c r="B36" s="24" t="s">
        <v>26</v>
      </c>
      <c r="C36" s="24">
        <v>2013</v>
      </c>
      <c r="D36" s="25"/>
      <c r="E36" s="25"/>
      <c r="F36" s="25"/>
      <c r="G36" s="25"/>
      <c r="H36" s="25">
        <v>59200</v>
      </c>
      <c r="I36" s="25"/>
      <c r="J36" s="25"/>
      <c r="K36" s="25"/>
      <c r="L36" s="25"/>
      <c r="M36" s="25"/>
      <c r="N36" s="25"/>
      <c r="O36" s="25"/>
      <c r="P36" s="25">
        <v>59200</v>
      </c>
    </row>
    <row r="37" spans="2:16" x14ac:dyDescent="0.3">
      <c r="B37" s="24" t="s">
        <v>32</v>
      </c>
      <c r="C37" s="24">
        <v>2013</v>
      </c>
      <c r="D37" s="25"/>
      <c r="E37" s="25"/>
      <c r="F37" s="25"/>
      <c r="G37" s="25"/>
      <c r="H37" s="25"/>
      <c r="I37" s="25">
        <v>87500</v>
      </c>
      <c r="J37" s="25"/>
      <c r="K37" s="25"/>
      <c r="L37" s="25"/>
      <c r="M37" s="25"/>
      <c r="N37" s="25"/>
      <c r="O37" s="25"/>
      <c r="P37" s="25">
        <v>87500</v>
      </c>
    </row>
    <row r="38" spans="2:16" x14ac:dyDescent="0.3">
      <c r="B38" s="24" t="s">
        <v>37</v>
      </c>
      <c r="C38" s="24">
        <v>2013</v>
      </c>
      <c r="D38" s="25"/>
      <c r="E38" s="25"/>
      <c r="F38" s="25"/>
      <c r="G38" s="25"/>
      <c r="H38" s="25"/>
      <c r="I38" s="25"/>
      <c r="J38" s="25">
        <v>89400</v>
      </c>
      <c r="K38" s="25"/>
      <c r="L38" s="25"/>
      <c r="M38" s="25"/>
      <c r="N38" s="25"/>
      <c r="O38" s="25"/>
      <c r="P38" s="25">
        <v>89400</v>
      </c>
    </row>
    <row r="39" spans="2:16" x14ac:dyDescent="0.3">
      <c r="B39" s="24" t="s">
        <v>41</v>
      </c>
      <c r="C39" s="24">
        <v>2013</v>
      </c>
      <c r="D39" s="25"/>
      <c r="E39" s="25"/>
      <c r="F39" s="25"/>
      <c r="G39" s="25"/>
      <c r="H39" s="25"/>
      <c r="I39" s="25"/>
      <c r="J39" s="25"/>
      <c r="K39" s="25">
        <v>99400</v>
      </c>
      <c r="L39" s="25"/>
      <c r="M39" s="25"/>
      <c r="N39" s="25"/>
      <c r="O39" s="25"/>
      <c r="P39" s="25">
        <v>99400</v>
      </c>
    </row>
    <row r="40" spans="2:16" x14ac:dyDescent="0.3">
      <c r="B40" s="24" t="s">
        <v>52</v>
      </c>
      <c r="C40" s="24">
        <v>2013</v>
      </c>
      <c r="D40" s="25"/>
      <c r="E40" s="25"/>
      <c r="F40" s="25"/>
      <c r="G40" s="25"/>
      <c r="H40" s="25"/>
      <c r="I40" s="25"/>
      <c r="J40" s="25"/>
      <c r="K40" s="25"/>
      <c r="L40" s="25"/>
      <c r="M40" s="25"/>
      <c r="N40" s="25"/>
      <c r="O40" s="25">
        <v>155500</v>
      </c>
      <c r="P40" s="25">
        <v>155500</v>
      </c>
    </row>
    <row r="41" spans="2:16" x14ac:dyDescent="0.3">
      <c r="B41" s="24" t="s">
        <v>49</v>
      </c>
      <c r="C41" s="24">
        <v>2013</v>
      </c>
      <c r="D41" s="25"/>
      <c r="E41" s="25"/>
      <c r="F41" s="25"/>
      <c r="G41" s="25"/>
      <c r="H41" s="25"/>
      <c r="I41" s="25"/>
      <c r="J41" s="25"/>
      <c r="K41" s="25"/>
      <c r="L41" s="25"/>
      <c r="M41" s="25"/>
      <c r="N41" s="25">
        <v>32700</v>
      </c>
      <c r="O41" s="25"/>
      <c r="P41" s="25">
        <v>32700</v>
      </c>
    </row>
    <row r="42" spans="2:16" x14ac:dyDescent="0.3">
      <c r="B42" s="24" t="s">
        <v>45</v>
      </c>
      <c r="C42" s="24">
        <v>2013</v>
      </c>
      <c r="D42" s="25"/>
      <c r="E42" s="25"/>
      <c r="F42" s="25"/>
      <c r="G42" s="25"/>
      <c r="H42" s="25"/>
      <c r="I42" s="25"/>
      <c r="J42" s="25"/>
      <c r="K42" s="25"/>
      <c r="L42" s="25"/>
      <c r="M42" s="25">
        <v>155250</v>
      </c>
      <c r="N42" s="25"/>
      <c r="O42" s="25"/>
      <c r="P42" s="25">
        <v>155250</v>
      </c>
    </row>
    <row r="43" spans="2:16" x14ac:dyDescent="0.3">
      <c r="B43" s="24" t="s">
        <v>55</v>
      </c>
      <c r="C43" s="24">
        <v>2013</v>
      </c>
      <c r="D43" s="25">
        <v>16600</v>
      </c>
      <c r="E43" s="25"/>
      <c r="F43" s="25"/>
      <c r="G43" s="25"/>
      <c r="H43" s="25"/>
      <c r="I43" s="25"/>
      <c r="J43" s="25"/>
      <c r="K43" s="25"/>
      <c r="L43" s="25"/>
      <c r="M43" s="25"/>
      <c r="N43" s="25"/>
      <c r="O43" s="25"/>
      <c r="P43" s="25">
        <v>16600</v>
      </c>
    </row>
    <row r="44" spans="2:16" x14ac:dyDescent="0.3">
      <c r="B44" s="24" t="s">
        <v>57</v>
      </c>
      <c r="C44" s="24">
        <v>2013</v>
      </c>
      <c r="D44" s="25"/>
      <c r="E44" s="25"/>
      <c r="F44" s="25">
        <v>54000</v>
      </c>
      <c r="G44" s="25"/>
      <c r="H44" s="25"/>
      <c r="I44" s="25"/>
      <c r="J44" s="25"/>
      <c r="K44" s="25"/>
      <c r="L44" s="25"/>
      <c r="M44" s="25"/>
      <c r="N44" s="25"/>
      <c r="O44" s="25"/>
      <c r="P44" s="25">
        <v>54000</v>
      </c>
    </row>
    <row r="45" spans="2:16" x14ac:dyDescent="0.3">
      <c r="B45" s="24" t="s">
        <v>59</v>
      </c>
      <c r="C45" s="24">
        <v>2013</v>
      </c>
      <c r="D45" s="25"/>
      <c r="E45" s="25"/>
      <c r="F45" s="25"/>
      <c r="G45" s="25"/>
      <c r="H45" s="25">
        <v>84000</v>
      </c>
      <c r="I45" s="25"/>
      <c r="J45" s="25"/>
      <c r="K45" s="25"/>
      <c r="L45" s="25"/>
      <c r="M45" s="25"/>
      <c r="N45" s="25"/>
      <c r="O45" s="25"/>
      <c r="P45" s="25">
        <v>84000</v>
      </c>
    </row>
    <row r="46" spans="2:16" x14ac:dyDescent="0.3">
      <c r="B46" s="24" t="s">
        <v>62</v>
      </c>
      <c r="C46" s="24">
        <v>2013</v>
      </c>
      <c r="D46" s="25"/>
      <c r="E46" s="25"/>
      <c r="F46" s="25"/>
      <c r="G46" s="25"/>
      <c r="H46" s="25"/>
      <c r="I46" s="25">
        <v>46500</v>
      </c>
      <c r="J46" s="25"/>
      <c r="K46" s="25"/>
      <c r="L46" s="25"/>
      <c r="M46" s="25"/>
      <c r="N46" s="25"/>
      <c r="O46" s="25"/>
      <c r="P46" s="25">
        <v>46500</v>
      </c>
    </row>
    <row r="47" spans="2:16" x14ac:dyDescent="0.3">
      <c r="B47" s="24" t="s">
        <v>64</v>
      </c>
      <c r="C47" s="24">
        <v>2013</v>
      </c>
      <c r="D47" s="25"/>
      <c r="E47" s="25"/>
      <c r="F47" s="25"/>
      <c r="G47" s="25"/>
      <c r="H47" s="25"/>
      <c r="I47" s="25"/>
      <c r="J47" s="25"/>
      <c r="K47" s="25"/>
      <c r="L47" s="25"/>
      <c r="M47" s="25">
        <v>86600</v>
      </c>
      <c r="N47" s="25"/>
      <c r="O47" s="25"/>
      <c r="P47" s="25">
        <v>86600</v>
      </c>
    </row>
    <row r="48" spans="2:16" x14ac:dyDescent="0.3">
      <c r="B48" s="24" t="s">
        <v>66</v>
      </c>
      <c r="C48" s="24">
        <v>2013</v>
      </c>
      <c r="D48" s="25"/>
      <c r="E48" s="25"/>
      <c r="F48" s="25"/>
      <c r="G48" s="25"/>
      <c r="H48" s="25"/>
      <c r="I48" s="25"/>
      <c r="J48" s="25"/>
      <c r="K48" s="25"/>
      <c r="L48" s="25"/>
      <c r="M48" s="25"/>
      <c r="N48" s="25"/>
      <c r="O48" s="25">
        <v>87900</v>
      </c>
      <c r="P48" s="25">
        <v>87900</v>
      </c>
    </row>
    <row r="49" spans="2:16" x14ac:dyDescent="0.3">
      <c r="B49" s="24" t="s">
        <v>68</v>
      </c>
      <c r="C49" s="24">
        <v>2013</v>
      </c>
      <c r="D49" s="25"/>
      <c r="E49" s="25"/>
      <c r="F49" s="25"/>
      <c r="G49" s="25"/>
      <c r="H49" s="25"/>
      <c r="I49" s="25"/>
      <c r="J49" s="25"/>
      <c r="K49" s="25"/>
      <c r="L49" s="25"/>
      <c r="M49" s="25"/>
      <c r="N49" s="25">
        <v>109725</v>
      </c>
      <c r="O49" s="25"/>
      <c r="P49" s="25">
        <v>109725</v>
      </c>
    </row>
    <row r="50" spans="2:16" x14ac:dyDescent="0.3">
      <c r="B50" s="24" t="s">
        <v>69</v>
      </c>
      <c r="C50" s="24">
        <v>2013</v>
      </c>
      <c r="D50" s="25"/>
      <c r="E50" s="25">
        <v>145800</v>
      </c>
      <c r="F50" s="25"/>
      <c r="G50" s="25"/>
      <c r="H50" s="25"/>
      <c r="I50" s="25"/>
      <c r="J50" s="25"/>
      <c r="K50" s="25"/>
      <c r="L50" s="25"/>
      <c r="M50" s="25"/>
      <c r="N50" s="25"/>
      <c r="O50" s="25"/>
      <c r="P50" s="25">
        <v>145800</v>
      </c>
    </row>
    <row r="51" spans="2:16" x14ac:dyDescent="0.3">
      <c r="B51" s="24" t="s">
        <v>70</v>
      </c>
      <c r="C51" s="24">
        <v>2013</v>
      </c>
      <c r="D51" s="25"/>
      <c r="E51" s="25"/>
      <c r="F51" s="25">
        <v>157000</v>
      </c>
      <c r="G51" s="25"/>
      <c r="H51" s="25"/>
      <c r="I51" s="25"/>
      <c r="J51" s="25"/>
      <c r="K51" s="25"/>
      <c r="L51" s="25"/>
      <c r="M51" s="25"/>
      <c r="N51" s="25"/>
      <c r="O51" s="25"/>
      <c r="P51" s="25">
        <v>157000</v>
      </c>
    </row>
    <row r="52" spans="2:16" x14ac:dyDescent="0.3">
      <c r="B52" s="24" t="s">
        <v>71</v>
      </c>
      <c r="C52" s="24">
        <v>2013</v>
      </c>
      <c r="D52" s="25"/>
      <c r="E52" s="25"/>
      <c r="F52" s="25"/>
      <c r="G52" s="25">
        <v>69200</v>
      </c>
      <c r="H52" s="25"/>
      <c r="I52" s="25"/>
      <c r="J52" s="25"/>
      <c r="K52" s="25"/>
      <c r="L52" s="25"/>
      <c r="M52" s="25"/>
      <c r="N52" s="25"/>
      <c r="O52" s="25"/>
      <c r="P52" s="25">
        <v>69200</v>
      </c>
    </row>
    <row r="53" spans="2:16" x14ac:dyDescent="0.3">
      <c r="B53" s="24" t="s">
        <v>72</v>
      </c>
      <c r="C53" s="24">
        <v>2013</v>
      </c>
      <c r="D53" s="25"/>
      <c r="E53" s="25"/>
      <c r="F53" s="25"/>
      <c r="G53" s="25"/>
      <c r="H53" s="25"/>
      <c r="I53" s="25"/>
      <c r="J53" s="25"/>
      <c r="K53" s="25">
        <v>85500</v>
      </c>
      <c r="L53" s="25"/>
      <c r="M53" s="25"/>
      <c r="N53" s="25"/>
      <c r="O53" s="25"/>
      <c r="P53" s="25">
        <v>85500</v>
      </c>
    </row>
    <row r="54" spans="2:16" x14ac:dyDescent="0.3">
      <c r="B54" s="24" t="s">
        <v>74</v>
      </c>
      <c r="C54" s="24">
        <v>2013</v>
      </c>
      <c r="D54" s="25"/>
      <c r="E54" s="25"/>
      <c r="F54" s="25"/>
      <c r="G54" s="25"/>
      <c r="H54" s="25"/>
      <c r="I54" s="25"/>
      <c r="J54" s="25"/>
      <c r="K54" s="25"/>
      <c r="L54" s="25">
        <v>100800</v>
      </c>
      <c r="M54" s="25"/>
      <c r="N54" s="25"/>
      <c r="O54" s="25"/>
      <c r="P54" s="25">
        <v>100800</v>
      </c>
    </row>
    <row r="55" spans="2:16" x14ac:dyDescent="0.3">
      <c r="B55" s="24" t="s">
        <v>89</v>
      </c>
      <c r="C55" s="24"/>
      <c r="D55" s="25">
        <v>151600</v>
      </c>
      <c r="E55" s="25">
        <v>160320</v>
      </c>
      <c r="F55" s="25">
        <v>243500</v>
      </c>
      <c r="G55" s="25">
        <v>113450</v>
      </c>
      <c r="H55" s="25">
        <v>143200</v>
      </c>
      <c r="I55" s="25">
        <v>134000</v>
      </c>
      <c r="J55" s="25">
        <v>89400</v>
      </c>
      <c r="K55" s="25">
        <v>184900</v>
      </c>
      <c r="L55" s="25">
        <v>100800</v>
      </c>
      <c r="M55" s="25">
        <v>241850</v>
      </c>
      <c r="N55" s="25">
        <v>142425</v>
      </c>
      <c r="O55" s="25">
        <v>243400</v>
      </c>
      <c r="P55" s="25">
        <v>1948845</v>
      </c>
    </row>
  </sheetData>
  <printOptions horizontalCentered="1"/>
  <pageMargins left="0.4" right="0.4" top="0.4" bottom="0.4" header="0.3" footer="0.3"/>
  <pageSetup scale="65" fitToHeight="0" orientation="portrait" r:id="rId2"/>
  <drawing r:id="rId3"/>
  <extLst>
    <ext xmlns:x15="http://schemas.microsoft.com/office/spreadsheetml/2010/11/main" uri="{7E03D99C-DC04-49d9-9315-930204A7B6E9}">
      <x15:timelineRefs>
        <x15:timelineRef r:id="rId4"/>
      </x15:timelineRef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28678AF-9204-4F3B-8354-03439C354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Forecast Input</vt:lpstr>
      <vt:lpstr>Forecast PivotTable</vt:lpstr>
      <vt:lpstr>'Forecast Input'!Print_Titles</vt:lpstr>
      <vt:lpstr>'Forecast PivotTable'!Print_Titles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2014-10-25T20:54:17Z</dcterms:created>
  <dcterms:modified xsi:type="dcterms:W3CDTF">2014-10-25T20:54:17Z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TC040406519991</vt:lpwstr>
  </property>
</Properties>
</file>